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070" yWindow="2745" windowWidth="15045" windowHeight="7305" tabRatio="749"/>
  </bookViews>
  <sheets>
    <sheet name="Свод по году" sheetId="9" r:id="rId1"/>
    <sheet name="Январь" sheetId="1" r:id="rId2"/>
    <sheet name="Февраль" sheetId="2" r:id="rId3"/>
    <sheet name="Март" sheetId="3" r:id="rId4"/>
    <sheet name="Апрель" sheetId="4" r:id="rId5"/>
    <sheet name="май" sheetId="5" r:id="rId6"/>
    <sheet name="июнь" sheetId="6" r:id="rId7"/>
    <sheet name="Июль" sheetId="7" r:id="rId8"/>
    <sheet name="Август" sheetId="8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_xlnm._FilterDatabase" localSheetId="2" hidden="1">Февраль!$A$4:$N$22</definedName>
  </definedNames>
  <calcPr calcId="144525" refMode="R1C1"/>
</workbook>
</file>

<file path=xl/calcChain.xml><?xml version="1.0" encoding="utf-8"?>
<calcChain xmlns="http://schemas.openxmlformats.org/spreadsheetml/2006/main">
  <c r="Q24" i="12" l="1"/>
  <c r="U6" i="10" l="1"/>
  <c r="X5" i="2" l="1"/>
  <c r="Y5" i="2"/>
  <c r="Z5" i="2"/>
  <c r="X8" i="2"/>
  <c r="Y8" i="2"/>
  <c r="Z8" i="2"/>
  <c r="X11" i="2"/>
  <c r="Y11" i="2"/>
  <c r="Z11" i="2"/>
  <c r="X15" i="2"/>
  <c r="Y15" i="2"/>
  <c r="Z15" i="2"/>
  <c r="X23" i="2" l="1"/>
  <c r="Z23" i="2"/>
  <c r="Y23" i="2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5" i="1"/>
  <c r="R24" i="5" l="1"/>
  <c r="P5" i="4" l="1"/>
  <c r="L10" i="1" l="1"/>
  <c r="K15" i="12" l="1"/>
  <c r="G12" i="10" l="1"/>
  <c r="L7" i="2" l="1"/>
  <c r="AA7" i="2" s="1"/>
  <c r="G7" i="2"/>
  <c r="B7" i="2"/>
  <c r="W7" i="2" s="1"/>
  <c r="Q7" i="2" l="1"/>
  <c r="L22" i="1"/>
  <c r="G22" i="1"/>
  <c r="B22" i="1"/>
  <c r="L21" i="1"/>
  <c r="G21" i="1"/>
  <c r="B21" i="1"/>
  <c r="L20" i="1"/>
  <c r="G20" i="1"/>
  <c r="B20" i="1"/>
  <c r="L19" i="1"/>
  <c r="G19" i="1"/>
  <c r="B19" i="1"/>
  <c r="L18" i="1"/>
  <c r="G18" i="1"/>
  <c r="B18" i="1"/>
  <c r="L17" i="1"/>
  <c r="G17" i="1"/>
  <c r="B17" i="1"/>
  <c r="L16" i="1"/>
  <c r="G16" i="1"/>
  <c r="B16" i="1"/>
  <c r="P15" i="1"/>
  <c r="O15" i="1"/>
  <c r="N15" i="1"/>
  <c r="M15" i="1"/>
  <c r="K15" i="1"/>
  <c r="J15" i="1"/>
  <c r="I15" i="1"/>
  <c r="H15" i="1"/>
  <c r="F15" i="1"/>
  <c r="E15" i="1"/>
  <c r="D15" i="1"/>
  <c r="C15" i="1"/>
  <c r="L14" i="1"/>
  <c r="G14" i="1"/>
  <c r="B14" i="1"/>
  <c r="L13" i="1"/>
  <c r="G13" i="1"/>
  <c r="B13" i="1"/>
  <c r="L12" i="1"/>
  <c r="G12" i="1"/>
  <c r="B12" i="1"/>
  <c r="P11" i="1"/>
  <c r="O11" i="1"/>
  <c r="N11" i="1"/>
  <c r="M11" i="1"/>
  <c r="K11" i="1"/>
  <c r="J11" i="1"/>
  <c r="I11" i="1"/>
  <c r="H11" i="1"/>
  <c r="F11" i="1"/>
  <c r="E11" i="1"/>
  <c r="D11" i="1"/>
  <c r="C11" i="1"/>
  <c r="G10" i="1"/>
  <c r="B10" i="1"/>
  <c r="L9" i="1"/>
  <c r="G9" i="1"/>
  <c r="B9" i="1"/>
  <c r="P8" i="1"/>
  <c r="O8" i="1"/>
  <c r="N8" i="1"/>
  <c r="M8" i="1"/>
  <c r="K8" i="1"/>
  <c r="J8" i="1"/>
  <c r="I8" i="1"/>
  <c r="H8" i="1"/>
  <c r="F8" i="1"/>
  <c r="E8" i="1"/>
  <c r="D8" i="1"/>
  <c r="C8" i="1"/>
  <c r="L7" i="1"/>
  <c r="G7" i="1"/>
  <c r="B7" i="1"/>
  <c r="L6" i="1"/>
  <c r="G6" i="1"/>
  <c r="B6" i="1"/>
  <c r="P5" i="1"/>
  <c r="O5" i="1"/>
  <c r="N5" i="1"/>
  <c r="M5" i="1"/>
  <c r="K5" i="1"/>
  <c r="J5" i="1"/>
  <c r="I5" i="1"/>
  <c r="H5" i="1"/>
  <c r="F5" i="1"/>
  <c r="E5" i="1"/>
  <c r="D5" i="1"/>
  <c r="C5" i="1"/>
  <c r="L22" i="2"/>
  <c r="AA22" i="2" s="1"/>
  <c r="G22" i="2"/>
  <c r="B22" i="2"/>
  <c r="W22" i="2" s="1"/>
  <c r="L21" i="2"/>
  <c r="AA21" i="2" s="1"/>
  <c r="G21" i="2"/>
  <c r="B21" i="2"/>
  <c r="W21" i="2" s="1"/>
  <c r="L20" i="2"/>
  <c r="AA20" i="2" s="1"/>
  <c r="G20" i="2"/>
  <c r="B20" i="2"/>
  <c r="W20" i="2" s="1"/>
  <c r="L19" i="2"/>
  <c r="AA19" i="2" s="1"/>
  <c r="G19" i="2"/>
  <c r="B19" i="2"/>
  <c r="W19" i="2" s="1"/>
  <c r="L18" i="2"/>
  <c r="AA18" i="2" s="1"/>
  <c r="G18" i="2"/>
  <c r="B18" i="2"/>
  <c r="W18" i="2" s="1"/>
  <c r="L17" i="2"/>
  <c r="AA17" i="2" s="1"/>
  <c r="G17" i="2"/>
  <c r="B17" i="2"/>
  <c r="W17" i="2" s="1"/>
  <c r="L16" i="2"/>
  <c r="AA16" i="2" s="1"/>
  <c r="G16" i="2"/>
  <c r="B16" i="2"/>
  <c r="W16" i="2" s="1"/>
  <c r="P15" i="2"/>
  <c r="O15" i="2"/>
  <c r="N15" i="2"/>
  <c r="M15" i="2"/>
  <c r="K15" i="2"/>
  <c r="J15" i="2"/>
  <c r="I15" i="2"/>
  <c r="H15" i="2"/>
  <c r="F15" i="2"/>
  <c r="E15" i="2"/>
  <c r="D15" i="2"/>
  <c r="C15" i="2"/>
  <c r="L14" i="2"/>
  <c r="AA14" i="2" s="1"/>
  <c r="G14" i="2"/>
  <c r="B14" i="2"/>
  <c r="W14" i="2" s="1"/>
  <c r="L13" i="2"/>
  <c r="AA13" i="2" s="1"/>
  <c r="G13" i="2"/>
  <c r="B13" i="2"/>
  <c r="W13" i="2" s="1"/>
  <c r="L12" i="2"/>
  <c r="AA12" i="2" s="1"/>
  <c r="G12" i="2"/>
  <c r="B12" i="2"/>
  <c r="W12" i="2" s="1"/>
  <c r="W11" i="2" s="1"/>
  <c r="P11" i="2"/>
  <c r="O11" i="2"/>
  <c r="N11" i="2"/>
  <c r="M11" i="2"/>
  <c r="K11" i="2"/>
  <c r="J11" i="2"/>
  <c r="I11" i="2"/>
  <c r="H11" i="2"/>
  <c r="F11" i="2"/>
  <c r="E11" i="2"/>
  <c r="D11" i="2"/>
  <c r="C11" i="2"/>
  <c r="L10" i="2"/>
  <c r="AA10" i="2" s="1"/>
  <c r="G10" i="2"/>
  <c r="B10" i="2"/>
  <c r="W10" i="2" s="1"/>
  <c r="L9" i="2"/>
  <c r="AA9" i="2" s="1"/>
  <c r="AA8" i="2" s="1"/>
  <c r="G9" i="2"/>
  <c r="B9" i="2"/>
  <c r="W9" i="2" s="1"/>
  <c r="P8" i="2"/>
  <c r="O8" i="2"/>
  <c r="N8" i="2"/>
  <c r="M8" i="2"/>
  <c r="K8" i="2"/>
  <c r="J8" i="2"/>
  <c r="I8" i="2"/>
  <c r="H8" i="2"/>
  <c r="F8" i="2"/>
  <c r="E8" i="2"/>
  <c r="D8" i="2"/>
  <c r="C8" i="2"/>
  <c r="L6" i="2"/>
  <c r="AA6" i="2" s="1"/>
  <c r="AA5" i="2" s="1"/>
  <c r="G6" i="2"/>
  <c r="G5" i="2" s="1"/>
  <c r="B6" i="2"/>
  <c r="P5" i="2"/>
  <c r="O5" i="2"/>
  <c r="N5" i="2"/>
  <c r="M5" i="2"/>
  <c r="K5" i="2"/>
  <c r="J5" i="2"/>
  <c r="I5" i="2"/>
  <c r="H5" i="2"/>
  <c r="F5" i="2"/>
  <c r="E5" i="2"/>
  <c r="D5" i="2"/>
  <c r="C5" i="2"/>
  <c r="L22" i="3"/>
  <c r="G22" i="3"/>
  <c r="B22" i="3"/>
  <c r="L21" i="3"/>
  <c r="G21" i="3"/>
  <c r="B21" i="3"/>
  <c r="L20" i="3"/>
  <c r="G20" i="3"/>
  <c r="B20" i="3"/>
  <c r="L19" i="3"/>
  <c r="G19" i="3"/>
  <c r="B19" i="3"/>
  <c r="L18" i="3"/>
  <c r="G18" i="3"/>
  <c r="B18" i="3"/>
  <c r="L17" i="3"/>
  <c r="G17" i="3"/>
  <c r="B17" i="3"/>
  <c r="L16" i="3"/>
  <c r="G16" i="3"/>
  <c r="B16" i="3"/>
  <c r="P15" i="3"/>
  <c r="O15" i="3"/>
  <c r="N15" i="3"/>
  <c r="M15" i="3"/>
  <c r="K15" i="3"/>
  <c r="J15" i="3"/>
  <c r="I15" i="3"/>
  <c r="H15" i="3"/>
  <c r="F15" i="3"/>
  <c r="E15" i="3"/>
  <c r="D15" i="3"/>
  <c r="C15" i="3"/>
  <c r="L14" i="3"/>
  <c r="G14" i="3"/>
  <c r="B14" i="3"/>
  <c r="L13" i="3"/>
  <c r="G13" i="3"/>
  <c r="B13" i="3"/>
  <c r="L12" i="3"/>
  <c r="G12" i="3"/>
  <c r="B12" i="3"/>
  <c r="P11" i="3"/>
  <c r="O11" i="3"/>
  <c r="N11" i="3"/>
  <c r="M11" i="3"/>
  <c r="K11" i="3"/>
  <c r="J11" i="3"/>
  <c r="I11" i="3"/>
  <c r="H11" i="3"/>
  <c r="F11" i="3"/>
  <c r="E11" i="3"/>
  <c r="D11" i="3"/>
  <c r="C11" i="3"/>
  <c r="L10" i="3"/>
  <c r="G10" i="3"/>
  <c r="B10" i="3"/>
  <c r="L9" i="3"/>
  <c r="G9" i="3"/>
  <c r="B9" i="3"/>
  <c r="P8" i="3"/>
  <c r="O8" i="3"/>
  <c r="N8" i="3"/>
  <c r="M8" i="3"/>
  <c r="K8" i="3"/>
  <c r="J8" i="3"/>
  <c r="I8" i="3"/>
  <c r="H8" i="3"/>
  <c r="F8" i="3"/>
  <c r="E8" i="3"/>
  <c r="D8" i="3"/>
  <c r="C8" i="3"/>
  <c r="L7" i="3"/>
  <c r="G7" i="3"/>
  <c r="B7" i="3"/>
  <c r="L6" i="3"/>
  <c r="G6" i="3"/>
  <c r="B6" i="3"/>
  <c r="P5" i="3"/>
  <c r="O5" i="3"/>
  <c r="N5" i="3"/>
  <c r="M5" i="3"/>
  <c r="K5" i="3"/>
  <c r="J5" i="3"/>
  <c r="I5" i="3"/>
  <c r="H5" i="3"/>
  <c r="F5" i="3"/>
  <c r="E5" i="3"/>
  <c r="D5" i="3"/>
  <c r="C5" i="3"/>
  <c r="L22" i="4"/>
  <c r="G22" i="4"/>
  <c r="B22" i="4"/>
  <c r="L21" i="4"/>
  <c r="G21" i="4"/>
  <c r="B21" i="4"/>
  <c r="L20" i="4"/>
  <c r="G20" i="4"/>
  <c r="B20" i="4"/>
  <c r="L19" i="4"/>
  <c r="G19" i="4"/>
  <c r="B19" i="4"/>
  <c r="L18" i="4"/>
  <c r="G18" i="4"/>
  <c r="B18" i="4"/>
  <c r="L17" i="4"/>
  <c r="G17" i="4"/>
  <c r="B17" i="4"/>
  <c r="L16" i="4"/>
  <c r="G16" i="4"/>
  <c r="B16" i="4"/>
  <c r="P15" i="4"/>
  <c r="O15" i="4"/>
  <c r="N15" i="4"/>
  <c r="M15" i="4"/>
  <c r="K15" i="4"/>
  <c r="J15" i="4"/>
  <c r="I15" i="4"/>
  <c r="H15" i="4"/>
  <c r="F15" i="4"/>
  <c r="E15" i="4"/>
  <c r="D15" i="4"/>
  <c r="C15" i="4"/>
  <c r="L14" i="4"/>
  <c r="G14" i="4"/>
  <c r="B14" i="4"/>
  <c r="L13" i="4"/>
  <c r="G13" i="4"/>
  <c r="B13" i="4"/>
  <c r="L12" i="4"/>
  <c r="G12" i="4"/>
  <c r="B12" i="4"/>
  <c r="P11" i="4"/>
  <c r="O11" i="4"/>
  <c r="N11" i="4"/>
  <c r="M11" i="4"/>
  <c r="K11" i="4"/>
  <c r="J11" i="4"/>
  <c r="I11" i="4"/>
  <c r="H11" i="4"/>
  <c r="F11" i="4"/>
  <c r="E11" i="4"/>
  <c r="D11" i="4"/>
  <c r="C11" i="4"/>
  <c r="L10" i="4"/>
  <c r="G10" i="4"/>
  <c r="B10" i="4"/>
  <c r="L9" i="4"/>
  <c r="G9" i="4"/>
  <c r="B9" i="4"/>
  <c r="P8" i="4"/>
  <c r="O8" i="4"/>
  <c r="N8" i="4"/>
  <c r="M8" i="4"/>
  <c r="K8" i="4"/>
  <c r="J8" i="4"/>
  <c r="I8" i="4"/>
  <c r="H8" i="4"/>
  <c r="F8" i="4"/>
  <c r="E8" i="4"/>
  <c r="D8" i="4"/>
  <c r="C8" i="4"/>
  <c r="L7" i="4"/>
  <c r="G7" i="4"/>
  <c r="B7" i="4"/>
  <c r="L6" i="4"/>
  <c r="G6" i="4"/>
  <c r="B6" i="4"/>
  <c r="O5" i="4"/>
  <c r="N5" i="4"/>
  <c r="M5" i="4"/>
  <c r="K5" i="4"/>
  <c r="J5" i="4"/>
  <c r="I5" i="4"/>
  <c r="H5" i="4"/>
  <c r="F5" i="4"/>
  <c r="E5" i="4"/>
  <c r="D5" i="4"/>
  <c r="C5" i="4"/>
  <c r="L22" i="5"/>
  <c r="G22" i="5"/>
  <c r="B22" i="5"/>
  <c r="L21" i="5"/>
  <c r="G21" i="5"/>
  <c r="B21" i="5"/>
  <c r="L20" i="5"/>
  <c r="G20" i="5"/>
  <c r="B20" i="5"/>
  <c r="L19" i="5"/>
  <c r="G19" i="5"/>
  <c r="B19" i="5"/>
  <c r="L18" i="5"/>
  <c r="G18" i="5"/>
  <c r="B18" i="5"/>
  <c r="L17" i="5"/>
  <c r="G17" i="5"/>
  <c r="B17" i="5"/>
  <c r="L16" i="5"/>
  <c r="G16" i="5"/>
  <c r="B16" i="5"/>
  <c r="P15" i="5"/>
  <c r="O15" i="5"/>
  <c r="N15" i="5"/>
  <c r="M15" i="5"/>
  <c r="K15" i="5"/>
  <c r="J15" i="5"/>
  <c r="I15" i="5"/>
  <c r="H15" i="5"/>
  <c r="F15" i="5"/>
  <c r="E15" i="5"/>
  <c r="D15" i="5"/>
  <c r="C15" i="5"/>
  <c r="L14" i="5"/>
  <c r="G14" i="5"/>
  <c r="B14" i="5"/>
  <c r="L13" i="5"/>
  <c r="G13" i="5"/>
  <c r="B13" i="5"/>
  <c r="L12" i="5"/>
  <c r="G12" i="5"/>
  <c r="B12" i="5"/>
  <c r="P11" i="5"/>
  <c r="O11" i="5"/>
  <c r="N11" i="5"/>
  <c r="M11" i="5"/>
  <c r="K11" i="5"/>
  <c r="J11" i="5"/>
  <c r="I11" i="5"/>
  <c r="H11" i="5"/>
  <c r="F11" i="5"/>
  <c r="E11" i="5"/>
  <c r="D11" i="5"/>
  <c r="C11" i="5"/>
  <c r="L10" i="5"/>
  <c r="G10" i="5"/>
  <c r="B10" i="5"/>
  <c r="L9" i="5"/>
  <c r="G9" i="5"/>
  <c r="B9" i="5"/>
  <c r="P8" i="5"/>
  <c r="O8" i="5"/>
  <c r="N8" i="5"/>
  <c r="M8" i="5"/>
  <c r="K8" i="5"/>
  <c r="J8" i="5"/>
  <c r="I8" i="5"/>
  <c r="H8" i="5"/>
  <c r="F8" i="5"/>
  <c r="E8" i="5"/>
  <c r="D8" i="5"/>
  <c r="C8" i="5"/>
  <c r="L7" i="5"/>
  <c r="G7" i="5"/>
  <c r="B7" i="5"/>
  <c r="L6" i="5"/>
  <c r="G6" i="5"/>
  <c r="B6" i="5"/>
  <c r="P5" i="5"/>
  <c r="O5" i="5"/>
  <c r="N5" i="5"/>
  <c r="M5" i="5"/>
  <c r="K5" i="5"/>
  <c r="J5" i="5"/>
  <c r="I5" i="5"/>
  <c r="H5" i="5"/>
  <c r="F5" i="5"/>
  <c r="E5" i="5"/>
  <c r="D5" i="5"/>
  <c r="C5" i="5"/>
  <c r="L22" i="6"/>
  <c r="G22" i="6"/>
  <c r="B22" i="6"/>
  <c r="L21" i="6"/>
  <c r="G21" i="6"/>
  <c r="B21" i="6"/>
  <c r="L20" i="6"/>
  <c r="G20" i="6"/>
  <c r="B20" i="6"/>
  <c r="L19" i="6"/>
  <c r="G19" i="6"/>
  <c r="B19" i="6"/>
  <c r="L18" i="6"/>
  <c r="G18" i="6"/>
  <c r="B18" i="6"/>
  <c r="L17" i="6"/>
  <c r="G17" i="6"/>
  <c r="B17" i="6"/>
  <c r="L16" i="6"/>
  <c r="G16" i="6"/>
  <c r="B16" i="6"/>
  <c r="P15" i="6"/>
  <c r="O15" i="6"/>
  <c r="N15" i="6"/>
  <c r="M15" i="6"/>
  <c r="K15" i="6"/>
  <c r="J15" i="6"/>
  <c r="I15" i="6"/>
  <c r="H15" i="6"/>
  <c r="F15" i="6"/>
  <c r="E15" i="6"/>
  <c r="D15" i="6"/>
  <c r="C15" i="6"/>
  <c r="L14" i="6"/>
  <c r="G14" i="6"/>
  <c r="B14" i="6"/>
  <c r="L13" i="6"/>
  <c r="G13" i="6"/>
  <c r="B13" i="6"/>
  <c r="L12" i="6"/>
  <c r="G12" i="6"/>
  <c r="B12" i="6"/>
  <c r="P11" i="6"/>
  <c r="O11" i="6"/>
  <c r="N11" i="6"/>
  <c r="M11" i="6"/>
  <c r="K11" i="6"/>
  <c r="J11" i="6"/>
  <c r="I11" i="6"/>
  <c r="H11" i="6"/>
  <c r="F11" i="6"/>
  <c r="E11" i="6"/>
  <c r="D11" i="6"/>
  <c r="C11" i="6"/>
  <c r="L10" i="6"/>
  <c r="G10" i="6"/>
  <c r="B10" i="6"/>
  <c r="L9" i="6"/>
  <c r="G9" i="6"/>
  <c r="B9" i="6"/>
  <c r="P8" i="6"/>
  <c r="O8" i="6"/>
  <c r="N8" i="6"/>
  <c r="M8" i="6"/>
  <c r="K8" i="6"/>
  <c r="J8" i="6"/>
  <c r="I8" i="6"/>
  <c r="H8" i="6"/>
  <c r="F8" i="6"/>
  <c r="E8" i="6"/>
  <c r="D8" i="6"/>
  <c r="C8" i="6"/>
  <c r="L7" i="6"/>
  <c r="G7" i="6"/>
  <c r="B7" i="6"/>
  <c r="L6" i="6"/>
  <c r="G6" i="6"/>
  <c r="B6" i="6"/>
  <c r="P5" i="6"/>
  <c r="O5" i="6"/>
  <c r="N5" i="6"/>
  <c r="M5" i="6"/>
  <c r="K5" i="6"/>
  <c r="J5" i="6"/>
  <c r="I5" i="6"/>
  <c r="H5" i="6"/>
  <c r="F5" i="6"/>
  <c r="E5" i="6"/>
  <c r="D5" i="6"/>
  <c r="C5" i="6"/>
  <c r="L22" i="7"/>
  <c r="G22" i="7"/>
  <c r="B22" i="7"/>
  <c r="L21" i="7"/>
  <c r="G21" i="7"/>
  <c r="B21" i="7"/>
  <c r="L20" i="7"/>
  <c r="G20" i="7"/>
  <c r="B20" i="7"/>
  <c r="L19" i="7"/>
  <c r="G19" i="7"/>
  <c r="B19" i="7"/>
  <c r="L18" i="7"/>
  <c r="G18" i="7"/>
  <c r="B18" i="7"/>
  <c r="L17" i="7"/>
  <c r="G17" i="7"/>
  <c r="B17" i="7"/>
  <c r="L16" i="7"/>
  <c r="G16" i="7"/>
  <c r="B16" i="7"/>
  <c r="P15" i="7"/>
  <c r="O15" i="7"/>
  <c r="N15" i="7"/>
  <c r="M15" i="7"/>
  <c r="K15" i="7"/>
  <c r="J15" i="7"/>
  <c r="I15" i="7"/>
  <c r="H15" i="7"/>
  <c r="F15" i="7"/>
  <c r="E15" i="7"/>
  <c r="D15" i="7"/>
  <c r="C15" i="7"/>
  <c r="L14" i="7"/>
  <c r="G14" i="7"/>
  <c r="B14" i="7"/>
  <c r="L13" i="7"/>
  <c r="G13" i="7"/>
  <c r="B13" i="7"/>
  <c r="L12" i="7"/>
  <c r="G12" i="7"/>
  <c r="B12" i="7"/>
  <c r="P11" i="7"/>
  <c r="O11" i="7"/>
  <c r="N11" i="7"/>
  <c r="M11" i="7"/>
  <c r="K11" i="7"/>
  <c r="J11" i="7"/>
  <c r="I11" i="7"/>
  <c r="H11" i="7"/>
  <c r="F11" i="7"/>
  <c r="E11" i="7"/>
  <c r="D11" i="7"/>
  <c r="C11" i="7"/>
  <c r="L10" i="7"/>
  <c r="G10" i="7"/>
  <c r="B10" i="7"/>
  <c r="L9" i="7"/>
  <c r="G9" i="7"/>
  <c r="B9" i="7"/>
  <c r="P8" i="7"/>
  <c r="O8" i="7"/>
  <c r="N8" i="7"/>
  <c r="M8" i="7"/>
  <c r="K8" i="7"/>
  <c r="J8" i="7"/>
  <c r="I8" i="7"/>
  <c r="H8" i="7"/>
  <c r="F8" i="7"/>
  <c r="E8" i="7"/>
  <c r="D8" i="7"/>
  <c r="C8" i="7"/>
  <c r="L7" i="7"/>
  <c r="G7" i="7"/>
  <c r="B7" i="7"/>
  <c r="L6" i="7"/>
  <c r="G6" i="7"/>
  <c r="B6" i="7"/>
  <c r="P5" i="7"/>
  <c r="O5" i="7"/>
  <c r="N5" i="7"/>
  <c r="M5" i="7"/>
  <c r="K5" i="7"/>
  <c r="J5" i="7"/>
  <c r="I5" i="7"/>
  <c r="H5" i="7"/>
  <c r="F5" i="7"/>
  <c r="E5" i="7"/>
  <c r="D5" i="7"/>
  <c r="C5" i="7"/>
  <c r="L22" i="8"/>
  <c r="G22" i="8"/>
  <c r="B22" i="8"/>
  <c r="L21" i="8"/>
  <c r="G21" i="8"/>
  <c r="B21" i="8"/>
  <c r="L20" i="8"/>
  <c r="G20" i="8"/>
  <c r="B20" i="8"/>
  <c r="L19" i="8"/>
  <c r="G19" i="8"/>
  <c r="B19" i="8"/>
  <c r="L18" i="8"/>
  <c r="G18" i="8"/>
  <c r="B18" i="8"/>
  <c r="L17" i="8"/>
  <c r="G17" i="8"/>
  <c r="B17" i="8"/>
  <c r="L16" i="8"/>
  <c r="G16" i="8"/>
  <c r="B16" i="8"/>
  <c r="P15" i="8"/>
  <c r="O15" i="8"/>
  <c r="N15" i="8"/>
  <c r="M15" i="8"/>
  <c r="K15" i="8"/>
  <c r="J15" i="8"/>
  <c r="I15" i="8"/>
  <c r="H15" i="8"/>
  <c r="F15" i="8"/>
  <c r="E15" i="8"/>
  <c r="D15" i="8"/>
  <c r="C15" i="8"/>
  <c r="L14" i="8"/>
  <c r="G14" i="8"/>
  <c r="B14" i="8"/>
  <c r="L13" i="8"/>
  <c r="G13" i="8"/>
  <c r="B13" i="8"/>
  <c r="L12" i="8"/>
  <c r="G12" i="8"/>
  <c r="B12" i="8"/>
  <c r="P11" i="8"/>
  <c r="O11" i="8"/>
  <c r="N11" i="8"/>
  <c r="M11" i="8"/>
  <c r="K11" i="8"/>
  <c r="J11" i="8"/>
  <c r="I11" i="8"/>
  <c r="H11" i="8"/>
  <c r="F11" i="8"/>
  <c r="E11" i="8"/>
  <c r="D11" i="8"/>
  <c r="C11" i="8"/>
  <c r="L10" i="8"/>
  <c r="G10" i="8"/>
  <c r="B10" i="8"/>
  <c r="L9" i="8"/>
  <c r="G9" i="8"/>
  <c r="B9" i="8"/>
  <c r="P8" i="8"/>
  <c r="O8" i="8"/>
  <c r="N8" i="8"/>
  <c r="M8" i="8"/>
  <c r="K8" i="8"/>
  <c r="J8" i="8"/>
  <c r="I8" i="8"/>
  <c r="H8" i="8"/>
  <c r="F8" i="8"/>
  <c r="E8" i="8"/>
  <c r="D8" i="8"/>
  <c r="C8" i="8"/>
  <c r="L7" i="8"/>
  <c r="G7" i="8"/>
  <c r="B7" i="8"/>
  <c r="L6" i="8"/>
  <c r="G6" i="8"/>
  <c r="B6" i="8"/>
  <c r="P5" i="8"/>
  <c r="O5" i="8"/>
  <c r="N5" i="8"/>
  <c r="M5" i="8"/>
  <c r="K5" i="8"/>
  <c r="J5" i="8"/>
  <c r="I5" i="8"/>
  <c r="H5" i="8"/>
  <c r="F5" i="8"/>
  <c r="E5" i="8"/>
  <c r="D5" i="8"/>
  <c r="C5" i="8"/>
  <c r="L22" i="10"/>
  <c r="G22" i="10"/>
  <c r="B22" i="10"/>
  <c r="L21" i="10"/>
  <c r="G21" i="10"/>
  <c r="B21" i="10"/>
  <c r="L20" i="10"/>
  <c r="G20" i="10"/>
  <c r="B20" i="10"/>
  <c r="L19" i="10"/>
  <c r="G19" i="10"/>
  <c r="B19" i="10"/>
  <c r="L18" i="10"/>
  <c r="G18" i="10"/>
  <c r="B18" i="10"/>
  <c r="L17" i="10"/>
  <c r="G17" i="10"/>
  <c r="B17" i="10"/>
  <c r="L16" i="10"/>
  <c r="G16" i="10"/>
  <c r="B16" i="10"/>
  <c r="P15" i="10"/>
  <c r="O15" i="10"/>
  <c r="N15" i="10"/>
  <c r="M15" i="10"/>
  <c r="K15" i="10"/>
  <c r="J15" i="10"/>
  <c r="I15" i="10"/>
  <c r="H15" i="10"/>
  <c r="F15" i="10"/>
  <c r="E15" i="10"/>
  <c r="D15" i="10"/>
  <c r="C15" i="10"/>
  <c r="L14" i="10"/>
  <c r="G14" i="10"/>
  <c r="B14" i="10"/>
  <c r="L13" i="10"/>
  <c r="G13" i="10"/>
  <c r="B13" i="10"/>
  <c r="L12" i="10"/>
  <c r="B12" i="10"/>
  <c r="P11" i="10"/>
  <c r="O11" i="10"/>
  <c r="N11" i="10"/>
  <c r="M11" i="10"/>
  <c r="K11" i="10"/>
  <c r="J11" i="10"/>
  <c r="I11" i="10"/>
  <c r="H11" i="10"/>
  <c r="F11" i="10"/>
  <c r="E11" i="10"/>
  <c r="D11" i="10"/>
  <c r="C11" i="10"/>
  <c r="L10" i="10"/>
  <c r="G10" i="10"/>
  <c r="B10" i="10"/>
  <c r="L9" i="10"/>
  <c r="G9" i="10"/>
  <c r="B9" i="10"/>
  <c r="P8" i="10"/>
  <c r="O8" i="10"/>
  <c r="N8" i="10"/>
  <c r="M8" i="10"/>
  <c r="K8" i="10"/>
  <c r="J8" i="10"/>
  <c r="I8" i="10"/>
  <c r="H8" i="10"/>
  <c r="F8" i="10"/>
  <c r="E8" i="10"/>
  <c r="D8" i="10"/>
  <c r="C8" i="10"/>
  <c r="L7" i="10"/>
  <c r="G7" i="10"/>
  <c r="B7" i="10"/>
  <c r="L6" i="10"/>
  <c r="G6" i="10"/>
  <c r="B6" i="10"/>
  <c r="P5" i="10"/>
  <c r="O5" i="10"/>
  <c r="N5" i="10"/>
  <c r="M5" i="10"/>
  <c r="M23" i="10" s="1"/>
  <c r="K5" i="10"/>
  <c r="J5" i="10"/>
  <c r="I5" i="10"/>
  <c r="H5" i="10"/>
  <c r="F5" i="10"/>
  <c r="E5" i="10"/>
  <c r="D5" i="10"/>
  <c r="C5" i="10"/>
  <c r="L22" i="11"/>
  <c r="G22" i="11"/>
  <c r="B22" i="11"/>
  <c r="L21" i="11"/>
  <c r="G21" i="11"/>
  <c r="B21" i="11"/>
  <c r="L20" i="11"/>
  <c r="G20" i="11"/>
  <c r="B20" i="11"/>
  <c r="L19" i="11"/>
  <c r="G19" i="11"/>
  <c r="B19" i="11"/>
  <c r="L18" i="11"/>
  <c r="G18" i="11"/>
  <c r="B18" i="11"/>
  <c r="L17" i="11"/>
  <c r="G17" i="11"/>
  <c r="B17" i="11"/>
  <c r="L16" i="11"/>
  <c r="G16" i="11"/>
  <c r="B16" i="11"/>
  <c r="P15" i="11"/>
  <c r="O15" i="11"/>
  <c r="N15" i="11"/>
  <c r="M15" i="11"/>
  <c r="K15" i="11"/>
  <c r="J15" i="11"/>
  <c r="I15" i="11"/>
  <c r="H15" i="11"/>
  <c r="F15" i="11"/>
  <c r="E15" i="11"/>
  <c r="D15" i="11"/>
  <c r="C15" i="11"/>
  <c r="L14" i="11"/>
  <c r="G14" i="11"/>
  <c r="B14" i="11"/>
  <c r="L13" i="11"/>
  <c r="G13" i="11"/>
  <c r="B13" i="11"/>
  <c r="L12" i="11"/>
  <c r="G12" i="11"/>
  <c r="B12" i="11"/>
  <c r="P11" i="11"/>
  <c r="O11" i="11"/>
  <c r="N11" i="11"/>
  <c r="M11" i="11"/>
  <c r="K11" i="11"/>
  <c r="J11" i="11"/>
  <c r="I11" i="11"/>
  <c r="H11" i="11"/>
  <c r="F11" i="11"/>
  <c r="E11" i="11"/>
  <c r="D11" i="11"/>
  <c r="C11" i="11"/>
  <c r="L10" i="11"/>
  <c r="G10" i="11"/>
  <c r="B10" i="11"/>
  <c r="L9" i="11"/>
  <c r="G9" i="11"/>
  <c r="B9" i="11"/>
  <c r="P8" i="11"/>
  <c r="O8" i="11"/>
  <c r="N8" i="11"/>
  <c r="M8" i="11"/>
  <c r="K8" i="11"/>
  <c r="J8" i="11"/>
  <c r="I8" i="11"/>
  <c r="H8" i="11"/>
  <c r="F8" i="11"/>
  <c r="E8" i="11"/>
  <c r="D8" i="11"/>
  <c r="C8" i="11"/>
  <c r="L7" i="11"/>
  <c r="G7" i="11"/>
  <c r="B7" i="11"/>
  <c r="L6" i="11"/>
  <c r="G6" i="11"/>
  <c r="B6" i="11"/>
  <c r="P5" i="11"/>
  <c r="O5" i="11"/>
  <c r="N5" i="11"/>
  <c r="M5" i="11"/>
  <c r="K5" i="11"/>
  <c r="J5" i="11"/>
  <c r="I5" i="11"/>
  <c r="H5" i="11"/>
  <c r="F5" i="11"/>
  <c r="E5" i="11"/>
  <c r="D5" i="11"/>
  <c r="C5" i="11"/>
  <c r="L22" i="12"/>
  <c r="G22" i="12"/>
  <c r="B22" i="12"/>
  <c r="L21" i="12"/>
  <c r="G21" i="12"/>
  <c r="B21" i="12"/>
  <c r="L20" i="12"/>
  <c r="G20" i="12"/>
  <c r="B20" i="12"/>
  <c r="L19" i="12"/>
  <c r="G19" i="12"/>
  <c r="B19" i="12"/>
  <c r="L18" i="12"/>
  <c r="G18" i="12"/>
  <c r="B18" i="12"/>
  <c r="L17" i="12"/>
  <c r="G17" i="12"/>
  <c r="B17" i="12"/>
  <c r="L16" i="12"/>
  <c r="G16" i="12"/>
  <c r="B16" i="12"/>
  <c r="P15" i="12"/>
  <c r="O15" i="12"/>
  <c r="N15" i="12"/>
  <c r="M15" i="12"/>
  <c r="J15" i="12"/>
  <c r="I15" i="12"/>
  <c r="H15" i="12"/>
  <c r="F15" i="12"/>
  <c r="E15" i="12"/>
  <c r="D15" i="12"/>
  <c r="C15" i="12"/>
  <c r="L14" i="12"/>
  <c r="G14" i="12"/>
  <c r="B14" i="12"/>
  <c r="L13" i="12"/>
  <c r="G13" i="12"/>
  <c r="B13" i="12"/>
  <c r="L12" i="12"/>
  <c r="G12" i="12"/>
  <c r="B12" i="12"/>
  <c r="P11" i="12"/>
  <c r="O11" i="12"/>
  <c r="N11" i="12"/>
  <c r="M11" i="12"/>
  <c r="K11" i="12"/>
  <c r="J11" i="12"/>
  <c r="I11" i="12"/>
  <c r="H11" i="12"/>
  <c r="F11" i="12"/>
  <c r="E11" i="12"/>
  <c r="D11" i="12"/>
  <c r="C11" i="12"/>
  <c r="L10" i="12"/>
  <c r="G10" i="12"/>
  <c r="B10" i="12"/>
  <c r="L9" i="12"/>
  <c r="G9" i="12"/>
  <c r="B9" i="12"/>
  <c r="P8" i="12"/>
  <c r="O8" i="12"/>
  <c r="N8" i="12"/>
  <c r="M8" i="12"/>
  <c r="K8" i="12"/>
  <c r="J8" i="12"/>
  <c r="I8" i="12"/>
  <c r="H8" i="12"/>
  <c r="F8" i="12"/>
  <c r="E8" i="12"/>
  <c r="D8" i="12"/>
  <c r="C8" i="12"/>
  <c r="L7" i="12"/>
  <c r="L5" i="12" s="1"/>
  <c r="G7" i="12"/>
  <c r="B7" i="12"/>
  <c r="L6" i="12"/>
  <c r="G6" i="12"/>
  <c r="B6" i="12"/>
  <c r="P5" i="12"/>
  <c r="O5" i="12"/>
  <c r="N5" i="12"/>
  <c r="M5" i="12"/>
  <c r="K5" i="12"/>
  <c r="J5" i="12"/>
  <c r="I5" i="12"/>
  <c r="H5" i="12"/>
  <c r="F5" i="12"/>
  <c r="E5" i="12"/>
  <c r="D5" i="12"/>
  <c r="C5" i="12"/>
  <c r="Q17" i="5" l="1"/>
  <c r="B15" i="4"/>
  <c r="P23" i="4"/>
  <c r="B5" i="2"/>
  <c r="W6" i="2"/>
  <c r="W5" i="2" s="1"/>
  <c r="AA15" i="2"/>
  <c r="W15" i="2"/>
  <c r="AA11" i="2"/>
  <c r="W8" i="2"/>
  <c r="L15" i="5"/>
  <c r="B5" i="11"/>
  <c r="B5" i="6"/>
  <c r="B8" i="5"/>
  <c r="L15" i="3"/>
  <c r="B11" i="1"/>
  <c r="G15" i="11"/>
  <c r="L8" i="10"/>
  <c r="C23" i="1"/>
  <c r="M23" i="1"/>
  <c r="Q9" i="1"/>
  <c r="L15" i="1"/>
  <c r="B11" i="12"/>
  <c r="B15" i="12"/>
  <c r="L5" i="11"/>
  <c r="N23" i="12"/>
  <c r="Q19" i="11"/>
  <c r="B8" i="4"/>
  <c r="L11" i="4"/>
  <c r="L15" i="12"/>
  <c r="B11" i="11"/>
  <c r="Q13" i="11"/>
  <c r="L15" i="4"/>
  <c r="B8" i="2"/>
  <c r="G15" i="2"/>
  <c r="L5" i="3"/>
  <c r="B8" i="3"/>
  <c r="G15" i="12"/>
  <c r="L15" i="11"/>
  <c r="B15" i="10"/>
  <c r="Q17" i="10"/>
  <c r="U17" i="10" s="1"/>
  <c r="M23" i="3"/>
  <c r="L15" i="10"/>
  <c r="O23" i="10"/>
  <c r="L8" i="1"/>
  <c r="N23" i="11"/>
  <c r="L8" i="4"/>
  <c r="O23" i="3"/>
  <c r="N23" i="4"/>
  <c r="O23" i="1"/>
  <c r="B15" i="11"/>
  <c r="Q17" i="11"/>
  <c r="B15" i="1"/>
  <c r="Q17" i="1"/>
  <c r="B15" i="3"/>
  <c r="L11" i="2"/>
  <c r="L11" i="12"/>
  <c r="K23" i="10"/>
  <c r="B11" i="10"/>
  <c r="G8" i="5"/>
  <c r="G8" i="2"/>
  <c r="I23" i="10"/>
  <c r="G8" i="4"/>
  <c r="G8" i="3"/>
  <c r="H23" i="11"/>
  <c r="K23" i="4"/>
  <c r="D23" i="12"/>
  <c r="C23" i="3"/>
  <c r="D23" i="11"/>
  <c r="B8" i="11"/>
  <c r="C23" i="10"/>
  <c r="D23" i="4"/>
  <c r="L5" i="6"/>
  <c r="L5" i="1"/>
  <c r="B5" i="12"/>
  <c r="B5" i="3"/>
  <c r="B5" i="10"/>
  <c r="B5" i="5"/>
  <c r="G5" i="12"/>
  <c r="G11" i="12"/>
  <c r="H23" i="12"/>
  <c r="G8" i="12"/>
  <c r="B8" i="12"/>
  <c r="P23" i="12"/>
  <c r="J23" i="12"/>
  <c r="F23" i="12"/>
  <c r="Q21" i="11"/>
  <c r="F23" i="11"/>
  <c r="L11" i="11"/>
  <c r="G11" i="11"/>
  <c r="J23" i="11"/>
  <c r="G8" i="11"/>
  <c r="P23" i="11"/>
  <c r="Q9" i="11"/>
  <c r="Q6" i="11"/>
  <c r="Q19" i="10"/>
  <c r="U19" i="10" s="1"/>
  <c r="G5" i="10"/>
  <c r="L5" i="10"/>
  <c r="Q7" i="10"/>
  <c r="U7" i="10" s="1"/>
  <c r="L11" i="10"/>
  <c r="Q13" i="10"/>
  <c r="U13" i="10" s="1"/>
  <c r="B8" i="10"/>
  <c r="Q21" i="10"/>
  <c r="U21" i="10" s="1"/>
  <c r="E23" i="10"/>
  <c r="Q9" i="10"/>
  <c r="U9" i="10" s="1"/>
  <c r="L15" i="8"/>
  <c r="Q19" i="8"/>
  <c r="L8" i="8"/>
  <c r="B11" i="8"/>
  <c r="Q13" i="8"/>
  <c r="G15" i="8"/>
  <c r="B8" i="8"/>
  <c r="G11" i="8"/>
  <c r="M23" i="8"/>
  <c r="Q7" i="8"/>
  <c r="L11" i="8"/>
  <c r="B15" i="8"/>
  <c r="Q17" i="8"/>
  <c r="Q21" i="8"/>
  <c r="B5" i="8"/>
  <c r="O23" i="8"/>
  <c r="L5" i="8"/>
  <c r="B11" i="6"/>
  <c r="Q13" i="6"/>
  <c r="Q18" i="6"/>
  <c r="Q22" i="6"/>
  <c r="Q6" i="6"/>
  <c r="L11" i="6"/>
  <c r="Q16" i="6"/>
  <c r="Q20" i="6"/>
  <c r="U20" i="6" s="1"/>
  <c r="L8" i="6"/>
  <c r="B8" i="6"/>
  <c r="Q7" i="12"/>
  <c r="Q9" i="12"/>
  <c r="U9" i="12" s="1"/>
  <c r="Q13" i="12"/>
  <c r="Q17" i="12"/>
  <c r="U17" i="12" s="1"/>
  <c r="Q19" i="12"/>
  <c r="Q21" i="12"/>
  <c r="Q10" i="6"/>
  <c r="G8" i="6"/>
  <c r="Q20" i="5"/>
  <c r="Q17" i="2"/>
  <c r="R17" i="2" s="1"/>
  <c r="C23" i="12"/>
  <c r="E23" i="12"/>
  <c r="I23" i="12"/>
  <c r="K23" i="12"/>
  <c r="M23" i="12"/>
  <c r="O23" i="12"/>
  <c r="Q6" i="12"/>
  <c r="L8" i="12"/>
  <c r="Q10" i="12"/>
  <c r="Q12" i="12"/>
  <c r="Q14" i="12"/>
  <c r="Q16" i="12"/>
  <c r="Q18" i="12"/>
  <c r="Q20" i="12"/>
  <c r="Q22" i="12"/>
  <c r="C23" i="11"/>
  <c r="E23" i="11"/>
  <c r="G5" i="11"/>
  <c r="I23" i="11"/>
  <c r="K23" i="11"/>
  <c r="M23" i="11"/>
  <c r="O23" i="11"/>
  <c r="Q7" i="11"/>
  <c r="L8" i="11"/>
  <c r="Q10" i="11"/>
  <c r="Q12" i="11"/>
  <c r="Q14" i="11"/>
  <c r="Q16" i="11"/>
  <c r="Q18" i="11"/>
  <c r="Q20" i="11"/>
  <c r="Q22" i="11"/>
  <c r="D23" i="10"/>
  <c r="F23" i="10"/>
  <c r="H23" i="10"/>
  <c r="J23" i="10"/>
  <c r="N23" i="10"/>
  <c r="P23" i="10"/>
  <c r="Q6" i="10"/>
  <c r="G8" i="10"/>
  <c r="Q10" i="10"/>
  <c r="U10" i="10" s="1"/>
  <c r="G11" i="10"/>
  <c r="G15" i="10"/>
  <c r="C23" i="8"/>
  <c r="E23" i="8"/>
  <c r="G5" i="8"/>
  <c r="I23" i="8"/>
  <c r="K23" i="8"/>
  <c r="Q9" i="8"/>
  <c r="G8" i="8"/>
  <c r="D23" i="6"/>
  <c r="N23" i="6"/>
  <c r="Q13" i="4"/>
  <c r="Q10" i="3"/>
  <c r="Q13" i="3"/>
  <c r="F23" i="2"/>
  <c r="Q12" i="10"/>
  <c r="U12" i="10" s="1"/>
  <c r="Q14" i="10"/>
  <c r="U14" i="10" s="1"/>
  <c r="Q16" i="10"/>
  <c r="U16" i="10" s="1"/>
  <c r="Q18" i="10"/>
  <c r="U18" i="10" s="1"/>
  <c r="Q20" i="10"/>
  <c r="U20" i="10" s="1"/>
  <c r="Q22" i="10"/>
  <c r="U22" i="10" s="1"/>
  <c r="D23" i="8"/>
  <c r="F23" i="8"/>
  <c r="H23" i="8"/>
  <c r="J23" i="8"/>
  <c r="N23" i="8"/>
  <c r="P23" i="8"/>
  <c r="Q6" i="8"/>
  <c r="Q10" i="8"/>
  <c r="Q12" i="8"/>
  <c r="Q14" i="8"/>
  <c r="Q16" i="8"/>
  <c r="Q18" i="8"/>
  <c r="Q20" i="8"/>
  <c r="Q22" i="8"/>
  <c r="C23" i="6"/>
  <c r="M23" i="6"/>
  <c r="O23" i="6"/>
  <c r="B15" i="6"/>
  <c r="L15" i="6"/>
  <c r="Q17" i="6"/>
  <c r="D23" i="5"/>
  <c r="N23" i="5"/>
  <c r="L8" i="5"/>
  <c r="G15" i="5"/>
  <c r="C23" i="4"/>
  <c r="E23" i="4"/>
  <c r="M23" i="4"/>
  <c r="O23" i="4"/>
  <c r="B5" i="4"/>
  <c r="G5" i="4"/>
  <c r="Q10" i="4"/>
  <c r="B11" i="4"/>
  <c r="G15" i="4"/>
  <c r="Q17" i="4"/>
  <c r="D23" i="3"/>
  <c r="I23" i="3"/>
  <c r="N23" i="3"/>
  <c r="P23" i="3"/>
  <c r="L8" i="3"/>
  <c r="G15" i="3"/>
  <c r="Q17" i="3"/>
  <c r="O23" i="2"/>
  <c r="L8" i="2"/>
  <c r="B11" i="2"/>
  <c r="B15" i="2"/>
  <c r="L15" i="2"/>
  <c r="D23" i="1"/>
  <c r="N23" i="1"/>
  <c r="B8" i="1"/>
  <c r="Q10" i="1"/>
  <c r="L11" i="1"/>
  <c r="Q13" i="1"/>
  <c r="Q22" i="1"/>
  <c r="B8" i="7"/>
  <c r="L11" i="7"/>
  <c r="Q9" i="7"/>
  <c r="L15" i="7"/>
  <c r="I23" i="7"/>
  <c r="L8" i="7"/>
  <c r="L5" i="7"/>
  <c r="Q13" i="7"/>
  <c r="U13" i="7" s="1"/>
  <c r="K23" i="7"/>
  <c r="B15" i="7"/>
  <c r="Q17" i="7"/>
  <c r="O23" i="7"/>
  <c r="B11" i="7"/>
  <c r="C23" i="7"/>
  <c r="H23" i="7"/>
  <c r="M23" i="7"/>
  <c r="Q21" i="7"/>
  <c r="D23" i="7"/>
  <c r="N23" i="7"/>
  <c r="Q10" i="7"/>
  <c r="Q12" i="7"/>
  <c r="Q22" i="7"/>
  <c r="U22" i="7" s="1"/>
  <c r="P23" i="7"/>
  <c r="G8" i="7"/>
  <c r="Q14" i="7"/>
  <c r="Q20" i="7"/>
  <c r="U20" i="7" s="1"/>
  <c r="Q6" i="7"/>
  <c r="U6" i="7" s="1"/>
  <c r="B5" i="7"/>
  <c r="G5" i="7"/>
  <c r="Q19" i="7"/>
  <c r="E23" i="7"/>
  <c r="G11" i="7"/>
  <c r="Q7" i="7"/>
  <c r="F23" i="7"/>
  <c r="Q16" i="7"/>
  <c r="J23" i="7"/>
  <c r="G15" i="7"/>
  <c r="Q18" i="7"/>
  <c r="P23" i="6"/>
  <c r="E23" i="6"/>
  <c r="Q9" i="6"/>
  <c r="Q21" i="6"/>
  <c r="F23" i="6"/>
  <c r="Q12" i="6"/>
  <c r="Q19" i="6"/>
  <c r="G11" i="6"/>
  <c r="I23" i="6"/>
  <c r="H23" i="6"/>
  <c r="Q14" i="6"/>
  <c r="Q7" i="6"/>
  <c r="G5" i="6"/>
  <c r="K23" i="6"/>
  <c r="J23" i="6"/>
  <c r="G15" i="6"/>
  <c r="O23" i="5"/>
  <c r="G11" i="5"/>
  <c r="P23" i="5"/>
  <c r="L11" i="5"/>
  <c r="B15" i="5"/>
  <c r="Q22" i="5"/>
  <c r="C23" i="5"/>
  <c r="H23" i="5"/>
  <c r="M23" i="5"/>
  <c r="Q10" i="5"/>
  <c r="Q6" i="5"/>
  <c r="G5" i="5"/>
  <c r="Q21" i="5"/>
  <c r="Q19" i="5"/>
  <c r="Q9" i="5"/>
  <c r="F23" i="5"/>
  <c r="E23" i="5"/>
  <c r="B11" i="5"/>
  <c r="J23" i="5"/>
  <c r="I23" i="5"/>
  <c r="Q12" i="5"/>
  <c r="K23" i="5"/>
  <c r="Q13" i="5"/>
  <c r="Q14" i="5"/>
  <c r="Q16" i="5"/>
  <c r="U16" i="5" s="1"/>
  <c r="Q18" i="5"/>
  <c r="Q7" i="5"/>
  <c r="J23" i="4"/>
  <c r="I23" i="4"/>
  <c r="Q12" i="4"/>
  <c r="G11" i="4"/>
  <c r="Q6" i="4"/>
  <c r="Q18" i="4"/>
  <c r="U18" i="4" s="1"/>
  <c r="Q7" i="4"/>
  <c r="Q19" i="4"/>
  <c r="Q20" i="4"/>
  <c r="Q14" i="4"/>
  <c r="H23" i="4"/>
  <c r="Q22" i="4"/>
  <c r="F23" i="4"/>
  <c r="Q9" i="4"/>
  <c r="Q16" i="4"/>
  <c r="Q21" i="4"/>
  <c r="Q22" i="3"/>
  <c r="F23" i="3"/>
  <c r="K23" i="3"/>
  <c r="Q9" i="3"/>
  <c r="Q21" i="3"/>
  <c r="Q20" i="3"/>
  <c r="Q19" i="3"/>
  <c r="Q6" i="3"/>
  <c r="G5" i="3"/>
  <c r="G11" i="3"/>
  <c r="Q12" i="3"/>
  <c r="L11" i="3"/>
  <c r="B11" i="3"/>
  <c r="E23" i="3"/>
  <c r="J23" i="3"/>
  <c r="H23" i="3"/>
  <c r="Q18" i="3"/>
  <c r="Q7" i="3"/>
  <c r="U7" i="3" s="1"/>
  <c r="Q14" i="3"/>
  <c r="Q16" i="3"/>
  <c r="C23" i="2"/>
  <c r="M23" i="2"/>
  <c r="D23" i="2"/>
  <c r="N23" i="2"/>
  <c r="Q10" i="2"/>
  <c r="Q14" i="2"/>
  <c r="Q9" i="2"/>
  <c r="G11" i="2"/>
  <c r="Q13" i="2"/>
  <c r="H23" i="2"/>
  <c r="E23" i="2"/>
  <c r="K23" i="2"/>
  <c r="J23" i="2"/>
  <c r="Q12" i="2"/>
  <c r="Q19" i="2"/>
  <c r="Q21" i="2"/>
  <c r="Q20" i="2"/>
  <c r="Q6" i="2"/>
  <c r="P23" i="2"/>
  <c r="I23" i="2"/>
  <c r="Q16" i="2"/>
  <c r="Q18" i="2"/>
  <c r="Q22" i="2"/>
  <c r="R22" i="2" s="1"/>
  <c r="Q12" i="1"/>
  <c r="K23" i="1"/>
  <c r="Q21" i="1"/>
  <c r="I23" i="1"/>
  <c r="H23" i="1"/>
  <c r="C10" i="9" s="1"/>
  <c r="G11" i="1"/>
  <c r="P23" i="1"/>
  <c r="F23" i="1"/>
  <c r="E23" i="1"/>
  <c r="G8" i="1"/>
  <c r="Q6" i="1"/>
  <c r="B5" i="1"/>
  <c r="Q19" i="1"/>
  <c r="Q16" i="1"/>
  <c r="G15" i="1"/>
  <c r="J23" i="1"/>
  <c r="Q18" i="1"/>
  <c r="Q14" i="1"/>
  <c r="Q7" i="1"/>
  <c r="R7" i="2" s="1"/>
  <c r="G5" i="1"/>
  <c r="Q20" i="1"/>
  <c r="L5" i="2"/>
  <c r="L5" i="4"/>
  <c r="L5" i="5"/>
  <c r="L13" i="13"/>
  <c r="G13" i="13"/>
  <c r="B13" i="13"/>
  <c r="U6" i="12" l="1"/>
  <c r="U19" i="11"/>
  <c r="U18" i="11"/>
  <c r="U16" i="11"/>
  <c r="U9" i="11"/>
  <c r="U7" i="11"/>
  <c r="U19" i="8"/>
  <c r="U18" i="8"/>
  <c r="U21" i="8"/>
  <c r="U10" i="8"/>
  <c r="U19" i="7"/>
  <c r="U18" i="7"/>
  <c r="U17" i="7"/>
  <c r="U16" i="7"/>
  <c r="U12" i="7"/>
  <c r="U19" i="6"/>
  <c r="U17" i="6"/>
  <c r="U17" i="5"/>
  <c r="Q15" i="5"/>
  <c r="U22" i="6"/>
  <c r="U21" i="5"/>
  <c r="U7" i="5"/>
  <c r="U19" i="4"/>
  <c r="AA23" i="2"/>
  <c r="W23" i="2"/>
  <c r="U21" i="3"/>
  <c r="U22" i="3"/>
  <c r="U6" i="3"/>
  <c r="U20" i="3"/>
  <c r="R18" i="2"/>
  <c r="R20" i="2"/>
  <c r="R10" i="2"/>
  <c r="Q8" i="1"/>
  <c r="L23" i="1"/>
  <c r="U16" i="4"/>
  <c r="U17" i="11"/>
  <c r="R14" i="2"/>
  <c r="U21" i="11"/>
  <c r="R16" i="2"/>
  <c r="U14" i="6"/>
  <c r="U14" i="3"/>
  <c r="U12" i="3"/>
  <c r="U12" i="6"/>
  <c r="U13" i="3"/>
  <c r="U12" i="11"/>
  <c r="U12" i="12"/>
  <c r="R13" i="2"/>
  <c r="U13" i="5"/>
  <c r="U10" i="4"/>
  <c r="U10" i="7"/>
  <c r="U9" i="8"/>
  <c r="U9" i="3"/>
  <c r="U9" i="5"/>
  <c r="U18" i="12"/>
  <c r="U18" i="3"/>
  <c r="U22" i="4"/>
  <c r="R19" i="2"/>
  <c r="U19" i="3"/>
  <c r="U18" i="5"/>
  <c r="U19" i="5"/>
  <c r="U22" i="5"/>
  <c r="U20" i="8"/>
  <c r="U20" i="11"/>
  <c r="U20" i="12"/>
  <c r="U20" i="4"/>
  <c r="U21" i="6"/>
  <c r="U21" i="12"/>
  <c r="R21" i="2"/>
  <c r="U21" i="4"/>
  <c r="U21" i="7"/>
  <c r="U22" i="8"/>
  <c r="U22" i="11"/>
  <c r="U22" i="12"/>
  <c r="U20" i="5"/>
  <c r="U19" i="12"/>
  <c r="U18" i="6"/>
  <c r="U14" i="4"/>
  <c r="U14" i="5"/>
  <c r="U14" i="7"/>
  <c r="U14" i="8"/>
  <c r="U14" i="11"/>
  <c r="U14" i="12"/>
  <c r="U17" i="3"/>
  <c r="U16" i="8"/>
  <c r="U16" i="12"/>
  <c r="U17" i="8"/>
  <c r="U16" i="3"/>
  <c r="U17" i="4"/>
  <c r="U16" i="6"/>
  <c r="U13" i="4"/>
  <c r="U13" i="8"/>
  <c r="U12" i="4"/>
  <c r="U12" i="8"/>
  <c r="U13" i="6"/>
  <c r="U13" i="11"/>
  <c r="R12" i="2"/>
  <c r="U12" i="5"/>
  <c r="U13" i="12"/>
  <c r="R9" i="2"/>
  <c r="U10" i="5"/>
  <c r="U9" i="6"/>
  <c r="U9" i="4"/>
  <c r="U9" i="7"/>
  <c r="U10" i="3"/>
  <c r="U10" i="11"/>
  <c r="U10" i="12"/>
  <c r="U10" i="6"/>
  <c r="U6" i="5"/>
  <c r="U7" i="7"/>
  <c r="U7" i="4"/>
  <c r="R6" i="2"/>
  <c r="U7" i="12"/>
  <c r="U6" i="6"/>
  <c r="U7" i="8"/>
  <c r="U6" i="11"/>
  <c r="U6" i="4"/>
  <c r="U7" i="6"/>
  <c r="U6" i="8"/>
  <c r="Q15" i="12"/>
  <c r="Q11" i="12"/>
  <c r="B23" i="12"/>
  <c r="L23" i="10"/>
  <c r="Q11" i="10"/>
  <c r="U11" i="10" s="1"/>
  <c r="B23" i="10"/>
  <c r="Q8" i="5"/>
  <c r="Q5" i="3"/>
  <c r="Q11" i="1"/>
  <c r="Q8" i="2"/>
  <c r="R8" i="2" s="1"/>
  <c r="B23" i="3"/>
  <c r="Q15" i="1"/>
  <c r="Q5" i="1"/>
  <c r="Q8" i="10"/>
  <c r="U8" i="10" s="1"/>
  <c r="Q5" i="10"/>
  <c r="U5" i="10" s="1"/>
  <c r="Q13" i="13"/>
  <c r="U13" i="13" s="1"/>
  <c r="L23" i="3"/>
  <c r="Q8" i="3"/>
  <c r="U8" i="3" s="1"/>
  <c r="Q15" i="4"/>
  <c r="Q5" i="11"/>
  <c r="F10" i="9"/>
  <c r="B23" i="2"/>
  <c r="B23" i="4"/>
  <c r="B23" i="11"/>
  <c r="Q15" i="3"/>
  <c r="Q15" i="6"/>
  <c r="L23" i="11"/>
  <c r="Q15" i="11"/>
  <c r="Q15" i="2"/>
  <c r="Q15" i="10"/>
  <c r="U15" i="10" s="1"/>
  <c r="K10" i="9"/>
  <c r="Q8" i="4"/>
  <c r="G11" i="9"/>
  <c r="E11" i="9"/>
  <c r="B23" i="1"/>
  <c r="Q11" i="6"/>
  <c r="C11" i="9"/>
  <c r="L11" i="9"/>
  <c r="M11" i="9"/>
  <c r="Q11" i="4"/>
  <c r="L23" i="6"/>
  <c r="G23" i="4"/>
  <c r="G23" i="12"/>
  <c r="F11" i="9"/>
  <c r="Q8" i="12"/>
  <c r="E10" i="9"/>
  <c r="Q8" i="6"/>
  <c r="U8" i="6" s="1"/>
  <c r="Q5" i="6"/>
  <c r="U5" i="6" s="1"/>
  <c r="Q5" i="12"/>
  <c r="D12" i="9"/>
  <c r="L23" i="12"/>
  <c r="M13" i="9"/>
  <c r="L13" i="9"/>
  <c r="Q11" i="11"/>
  <c r="Q8" i="11"/>
  <c r="L12" i="9"/>
  <c r="G23" i="11"/>
  <c r="K12" i="9"/>
  <c r="Q11" i="8"/>
  <c r="Q15" i="8"/>
  <c r="Q8" i="8"/>
  <c r="Q5" i="8"/>
  <c r="B23" i="8"/>
  <c r="L23" i="8"/>
  <c r="J10" i="9"/>
  <c r="H12" i="9"/>
  <c r="H10" i="9"/>
  <c r="B23" i="6"/>
  <c r="J13" i="9"/>
  <c r="G23" i="8"/>
  <c r="K13" i="9"/>
  <c r="M10" i="9"/>
  <c r="C12" i="9"/>
  <c r="D11" i="9"/>
  <c r="D13" i="9"/>
  <c r="D10" i="9"/>
  <c r="Q11" i="2"/>
  <c r="R11" i="2" s="1"/>
  <c r="E12" i="9"/>
  <c r="F12" i="9"/>
  <c r="H11" i="9"/>
  <c r="H13" i="9"/>
  <c r="J11" i="9"/>
  <c r="J12" i="9"/>
  <c r="K11" i="9"/>
  <c r="L10" i="9"/>
  <c r="M12" i="9"/>
  <c r="G23" i="10"/>
  <c r="I10" i="9"/>
  <c r="Q15" i="7"/>
  <c r="L23" i="7"/>
  <c r="Q11" i="7"/>
  <c r="Q8" i="7"/>
  <c r="I11" i="9"/>
  <c r="B23" i="7"/>
  <c r="Q5" i="7"/>
  <c r="G23" i="7"/>
  <c r="I13" i="9"/>
  <c r="I12" i="9"/>
  <c r="G23" i="6"/>
  <c r="G23" i="5"/>
  <c r="Q11" i="5"/>
  <c r="G10" i="9"/>
  <c r="B23" i="5"/>
  <c r="G12" i="9"/>
  <c r="G13" i="9"/>
  <c r="F13" i="9"/>
  <c r="E13" i="9"/>
  <c r="G23" i="3"/>
  <c r="Q11" i="3"/>
  <c r="U11" i="3" s="1"/>
  <c r="G23" i="2"/>
  <c r="C13" i="9"/>
  <c r="G23" i="1"/>
  <c r="L23" i="2"/>
  <c r="Q5" i="2"/>
  <c r="R5" i="2" s="1"/>
  <c r="Q5" i="4"/>
  <c r="L23" i="4"/>
  <c r="L23" i="5"/>
  <c r="Q5" i="5"/>
  <c r="L22" i="13"/>
  <c r="G22" i="13"/>
  <c r="B22" i="13"/>
  <c r="L18" i="13"/>
  <c r="G18" i="13"/>
  <c r="B18" i="13"/>
  <c r="L21" i="13"/>
  <c r="G21" i="13"/>
  <c r="B21" i="13"/>
  <c r="L20" i="13"/>
  <c r="G20" i="13"/>
  <c r="B20" i="13"/>
  <c r="L19" i="13"/>
  <c r="G19" i="13"/>
  <c r="B19" i="13"/>
  <c r="L17" i="13"/>
  <c r="G17" i="13"/>
  <c r="B17" i="13"/>
  <c r="L16" i="13"/>
  <c r="G16" i="13"/>
  <c r="B16" i="13"/>
  <c r="P15" i="13"/>
  <c r="O15" i="13"/>
  <c r="N15" i="13"/>
  <c r="M15" i="13"/>
  <c r="K15" i="13"/>
  <c r="J15" i="13"/>
  <c r="I15" i="13"/>
  <c r="H15" i="13"/>
  <c r="F15" i="13"/>
  <c r="E15" i="13"/>
  <c r="D15" i="13"/>
  <c r="C15" i="13"/>
  <c r="L14" i="13"/>
  <c r="G14" i="13"/>
  <c r="B14" i="13"/>
  <c r="L12" i="13"/>
  <c r="L11" i="13" s="1"/>
  <c r="G12" i="13"/>
  <c r="B12" i="13"/>
  <c r="B11" i="13" s="1"/>
  <c r="P11" i="13"/>
  <c r="O11" i="13"/>
  <c r="N11" i="13"/>
  <c r="M11" i="13"/>
  <c r="K11" i="13"/>
  <c r="J11" i="13"/>
  <c r="I11" i="13"/>
  <c r="H11" i="13"/>
  <c r="F11" i="13"/>
  <c r="E11" i="13"/>
  <c r="D11" i="13"/>
  <c r="C11" i="13"/>
  <c r="L10" i="13"/>
  <c r="G10" i="13"/>
  <c r="B10" i="13"/>
  <c r="L9" i="13"/>
  <c r="G9" i="13"/>
  <c r="B9" i="13"/>
  <c r="P8" i="13"/>
  <c r="O8" i="13"/>
  <c r="N8" i="13"/>
  <c r="M8" i="13"/>
  <c r="K8" i="13"/>
  <c r="J8" i="13"/>
  <c r="I8" i="13"/>
  <c r="H8" i="13"/>
  <c r="F8" i="13"/>
  <c r="E8" i="13"/>
  <c r="D8" i="13"/>
  <c r="C8" i="13"/>
  <c r="L7" i="13"/>
  <c r="G7" i="13"/>
  <c r="B7" i="13"/>
  <c r="L6" i="13"/>
  <c r="G6" i="13"/>
  <c r="B6" i="13"/>
  <c r="P5" i="13"/>
  <c r="O5" i="13"/>
  <c r="N5" i="13"/>
  <c r="M5" i="13"/>
  <c r="K5" i="13"/>
  <c r="J5" i="13"/>
  <c r="I5" i="13"/>
  <c r="H5" i="13"/>
  <c r="F5" i="13"/>
  <c r="E5" i="13"/>
  <c r="D5" i="13"/>
  <c r="C5" i="13"/>
  <c r="U5" i="11" l="1"/>
  <c r="U15" i="6"/>
  <c r="U5" i="3"/>
  <c r="U15" i="4"/>
  <c r="U11" i="11"/>
  <c r="R15" i="2"/>
  <c r="U11" i="7"/>
  <c r="U11" i="5"/>
  <c r="U8" i="11"/>
  <c r="U8" i="5"/>
  <c r="U15" i="7"/>
  <c r="U15" i="3"/>
  <c r="U15" i="12"/>
  <c r="U15" i="5"/>
  <c r="U15" i="8"/>
  <c r="U15" i="11"/>
  <c r="U11" i="8"/>
  <c r="U11" i="12"/>
  <c r="U11" i="4"/>
  <c r="U11" i="6"/>
  <c r="U8" i="7"/>
  <c r="U8" i="4"/>
  <c r="U8" i="8"/>
  <c r="U8" i="12"/>
  <c r="U5" i="12"/>
  <c r="U5" i="5"/>
  <c r="U5" i="4"/>
  <c r="U5" i="7"/>
  <c r="U5" i="8"/>
  <c r="Q23" i="10"/>
  <c r="Q23" i="3"/>
  <c r="Q6" i="13"/>
  <c r="U6" i="13" s="1"/>
  <c r="Q19" i="13"/>
  <c r="U19" i="13" s="1"/>
  <c r="Q22" i="13"/>
  <c r="U22" i="13" s="1"/>
  <c r="G11" i="13"/>
  <c r="Q11" i="13" s="1"/>
  <c r="U11" i="13" s="1"/>
  <c r="Q12" i="13"/>
  <c r="U12" i="13" s="1"/>
  <c r="Q18" i="13"/>
  <c r="U18" i="13" s="1"/>
  <c r="Q7" i="13"/>
  <c r="U7" i="13" s="1"/>
  <c r="Q14" i="13"/>
  <c r="U14" i="13" s="1"/>
  <c r="Q20" i="13"/>
  <c r="U20" i="13" s="1"/>
  <c r="Q23" i="11"/>
  <c r="Q10" i="13"/>
  <c r="U10" i="13" s="1"/>
  <c r="Q17" i="13"/>
  <c r="U17" i="13" s="1"/>
  <c r="Q9" i="13"/>
  <c r="U9" i="13" s="1"/>
  <c r="Q16" i="13"/>
  <c r="U16" i="13" s="1"/>
  <c r="Q21" i="13"/>
  <c r="U21" i="13" s="1"/>
  <c r="Q23" i="1"/>
  <c r="Q24" i="1" s="1"/>
  <c r="B15" i="13"/>
  <c r="Q23" i="12"/>
  <c r="Q23" i="4"/>
  <c r="Q23" i="6"/>
  <c r="D23" i="13"/>
  <c r="N23" i="13"/>
  <c r="C23" i="13"/>
  <c r="F23" i="13"/>
  <c r="Q23" i="8"/>
  <c r="M23" i="13"/>
  <c r="O23" i="13"/>
  <c r="B8" i="13"/>
  <c r="L8" i="13"/>
  <c r="G15" i="13"/>
  <c r="Q23" i="7"/>
  <c r="Q23" i="5"/>
  <c r="Q23" i="2"/>
  <c r="G8" i="13"/>
  <c r="L5" i="13"/>
  <c r="B5" i="13"/>
  <c r="G5" i="13"/>
  <c r="L15" i="13"/>
  <c r="K23" i="13"/>
  <c r="H23" i="13"/>
  <c r="I23" i="13"/>
  <c r="E23" i="13"/>
  <c r="J23" i="13"/>
  <c r="P23" i="13"/>
  <c r="Q24" i="10" l="1"/>
  <c r="U24" i="10" s="1"/>
  <c r="U23" i="10"/>
  <c r="Q25" i="2"/>
  <c r="Q24" i="2"/>
  <c r="Q5" i="13"/>
  <c r="U5" i="13" s="1"/>
  <c r="Q24" i="5"/>
  <c r="U23" i="5"/>
  <c r="R25" i="5"/>
  <c r="U23" i="7"/>
  <c r="R23" i="2"/>
  <c r="U23" i="12"/>
  <c r="Q24" i="11"/>
  <c r="U23" i="11"/>
  <c r="Q24" i="8"/>
  <c r="U23" i="8"/>
  <c r="Q24" i="6"/>
  <c r="U23" i="6"/>
  <c r="Q24" i="4"/>
  <c r="U23" i="4"/>
  <c r="Q24" i="3"/>
  <c r="U23" i="3"/>
  <c r="Q8" i="13"/>
  <c r="U8" i="13" s="1"/>
  <c r="Q15" i="13"/>
  <c r="U15" i="13" s="1"/>
  <c r="N11" i="9"/>
  <c r="N10" i="9"/>
  <c r="B23" i="13"/>
  <c r="G23" i="13"/>
  <c r="N13" i="9"/>
  <c r="L23" i="13"/>
  <c r="Q24" i="7"/>
  <c r="N12" i="9"/>
  <c r="Q23" i="13" l="1"/>
  <c r="U23" i="13" s="1"/>
</calcChain>
</file>

<file path=xl/sharedStrings.xml><?xml version="1.0" encoding="utf-8"?>
<sst xmlns="http://schemas.openxmlformats.org/spreadsheetml/2006/main" count="567" uniqueCount="81">
  <si>
    <t>Филиал</t>
  </si>
  <si>
    <t>Ангарские ЭС, в  т.ч.</t>
  </si>
  <si>
    <t>Ангарск</t>
  </si>
  <si>
    <t>Усолье</t>
  </si>
  <si>
    <t>Иркутские ЭС</t>
  </si>
  <si>
    <t xml:space="preserve">Иркутск </t>
  </si>
  <si>
    <t>Слюдянка</t>
  </si>
  <si>
    <t>Нижнеудинские ЭС , в  т.ч.</t>
  </si>
  <si>
    <t xml:space="preserve">Нижнеудинск </t>
  </si>
  <si>
    <t>Тулун</t>
  </si>
  <si>
    <t>Усть-Кутские ЭС</t>
  </si>
  <si>
    <t>Саянские ЭС , в  т.ч.</t>
  </si>
  <si>
    <t>Саянск</t>
  </si>
  <si>
    <t>Зима</t>
  </si>
  <si>
    <t>Усть-Ордынские ЭС</t>
  </si>
  <si>
    <t>Черемховские ЭС</t>
  </si>
  <si>
    <t>Тайшетские ЭС</t>
  </si>
  <si>
    <t>Киренские ЭС</t>
  </si>
  <si>
    <t>Мамско-Чуйские ЭС</t>
  </si>
  <si>
    <t>ВН</t>
  </si>
  <si>
    <t>Юр.лица</t>
  </si>
  <si>
    <t>Физ.лица</t>
  </si>
  <si>
    <t>Физические лица</t>
  </si>
  <si>
    <t>Юридические лица</t>
  </si>
  <si>
    <t>Итого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</si>
  <si>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года.</t>
  </si>
  <si>
    <t>ОГУЭП "Облкоммунэнерго", Иркутская область</t>
  </si>
  <si>
    <t>Наименовние сетевой организации</t>
  </si>
  <si>
    <t>За</t>
  </si>
  <si>
    <t>№ п/п</t>
  </si>
  <si>
    <t>Наименование составляющей показателя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</si>
  <si>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</si>
  <si>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</si>
  <si>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</si>
  <si>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</si>
  <si>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</si>
  <si>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</si>
  <si>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</si>
  <si>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</si>
  <si>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</si>
  <si>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</si>
  <si>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</si>
  <si>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</si>
  <si>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</si>
  <si>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1.1.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</si>
  <si>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</si>
  <si>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</si>
  <si>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</si>
  <si>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</si>
  <si>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</si>
  <si>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</si>
  <si>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</si>
  <si>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t>Исп. Ведущий инженер отдела контроля и анализа
объемов транспорта электроэнергии
Гаськов М.В.</t>
  </si>
  <si>
    <t>ОДПУ</t>
  </si>
  <si>
    <t>Саянские ЭС</t>
  </si>
  <si>
    <t>Физ</t>
  </si>
  <si>
    <t>Юр</t>
  </si>
  <si>
    <t>МКД</t>
  </si>
  <si>
    <t>III</t>
  </si>
  <si>
    <t>I</t>
  </si>
  <si>
    <t>II</t>
  </si>
  <si>
    <t>Категории надежности</t>
  </si>
  <si>
    <t>СН-1</t>
  </si>
  <si>
    <t>СН-2</t>
  </si>
  <si>
    <t>НН</t>
  </si>
  <si>
    <t>ФЛ</t>
  </si>
  <si>
    <t>ЮЛ</t>
  </si>
  <si>
    <t>Замечания по уровням напряжения</t>
  </si>
  <si>
    <t>Замечания по уровням напряжения по точкам поставки</t>
  </si>
  <si>
    <t>2019 год</t>
  </si>
  <si>
    <t xml:space="preserve">4физ - 1-й и 1физ - 2-й </t>
  </si>
  <si>
    <t>2 без уровня</t>
  </si>
  <si>
    <t>1физ - 1-й кат</t>
  </si>
  <si>
    <t>2физ - 2-й кат</t>
  </si>
  <si>
    <t>1 без уровня</t>
  </si>
  <si>
    <t>3 на СН-2</t>
  </si>
  <si>
    <t>2 - потребители на уровне 110 и 35 кВ</t>
  </si>
  <si>
    <t>1 - суб.аб</t>
  </si>
  <si>
    <t>62  - суб.аб</t>
  </si>
  <si>
    <t>6 - суб.аб</t>
  </si>
  <si>
    <t>47 ушли из СН-2(это суб.абоненты б/х сети)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</si>
</sst>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₽_-;\-* #,##0\ _₽_-;_-* &quot;-&quot;??\ _₽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u/>
      <sz val="8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0" fontId="17" fillId="0" borderId="0"/>
    <xf numFmtId="0" fontId="11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7" fillId="0" borderId="0" applyNumberFormat="0" applyFill="0" applyBorder="0" applyAlignment="0" applyProtection="0"/>
  </cellStyleXfs>
  <cellXfs count="186">
    <xf numFmtId="0" fontId="0" fillId="0" borderId="0" xfId="0"/>
    <xf numFmtId="0" fontId="15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4" xfId="0" applyBorder="1"/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15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5" fillId="0" borderId="2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22" fillId="0" borderId="2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7" xfId="0" applyNumberFormat="1" applyBorder="1" applyAlignment="1">
      <alignment horizontal="left" vertical="center"/>
    </xf>
    <xf numFmtId="164" fontId="13" fillId="0" borderId="14" xfId="0" applyNumberFormat="1" applyFont="1" applyBorder="1" applyAlignment="1">
      <alignment horizontal="left" vertical="center"/>
    </xf>
    <xf numFmtId="164" fontId="15" fillId="0" borderId="14" xfId="0" applyNumberFormat="1" applyFont="1" applyFill="1" applyBorder="1" applyAlignment="1">
      <alignment horizontal="left" vertical="center"/>
    </xf>
    <xf numFmtId="164" fontId="15" fillId="0" borderId="14" xfId="0" applyNumberFormat="1" applyFont="1" applyBorder="1" applyAlignment="1">
      <alignment horizontal="left" vertical="center"/>
    </xf>
    <xf numFmtId="0" fontId="14" fillId="0" borderId="20" xfId="0" quotePrefix="1" applyFont="1" applyFill="1" applyBorder="1" applyAlignment="1">
      <alignment horizontal="left" vertical="center"/>
    </xf>
    <xf numFmtId="0" fontId="16" fillId="0" borderId="34" xfId="0" quotePrefix="1" applyFont="1" applyFill="1" applyBorder="1" applyAlignment="1">
      <alignment horizontal="right" vertical="center"/>
    </xf>
    <xf numFmtId="0" fontId="14" fillId="0" borderId="34" xfId="0" quotePrefix="1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left" vertical="center"/>
    </xf>
    <xf numFmtId="164" fontId="0" fillId="0" borderId="15" xfId="0" applyNumberForma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0" borderId="6" xfId="17" applyFill="1" applyBorder="1" applyAlignment="1">
      <alignment horizontal="center" vertical="center"/>
    </xf>
    <xf numFmtId="0" fontId="27" fillId="0" borderId="6" xfId="17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8">
    <cellStyle name="Гиперссылка" xfId="17" builtinId="8"/>
    <cellStyle name="Обычный" xfId="0" builtinId="0"/>
    <cellStyle name="Обычный 10" xfId="15"/>
    <cellStyle name="Обычный 11" xfId="16"/>
    <cellStyle name="Обычный 14" xfId="7"/>
    <cellStyle name="Обычный 16" xfId="8"/>
    <cellStyle name="Обычный 17" xfId="5"/>
    <cellStyle name="Обычный 2" xfId="1"/>
    <cellStyle name="Обычный 2 6" xfId="4"/>
    <cellStyle name="Обычный 3" xfId="9"/>
    <cellStyle name="Обычный 4" xfId="6"/>
    <cellStyle name="Обычный 4 2 3" xfId="3"/>
    <cellStyle name="Обычный 4 2 3 19" xfId="2"/>
    <cellStyle name="Обычный 5" xfId="10"/>
    <cellStyle name="Обычный 6" xfId="11"/>
    <cellStyle name="Обычный 7" xfId="12"/>
    <cellStyle name="Обычный 8" xfId="13"/>
    <cellStyle name="Обычный 9" xfId="14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90675" cy="552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52575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5" name="Прямая соединительная линия 4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619250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4" name="Прямая соединительная линия 3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O23"/>
  <sheetViews>
    <sheetView tabSelected="1" zoomScale="85" zoomScaleNormal="85" workbookViewId="0">
      <selection activeCell="I17" sqref="I17"/>
    </sheetView>
  </sheetViews>
  <sheetFormatPr defaultRowHeight="15" x14ac:dyDescent="0.25"/>
  <cols>
    <col min="2" max="2" width="68.28515625" customWidth="1"/>
    <col min="4" max="10" width="9.140625" customWidth="1"/>
    <col min="11" max="11" width="9.28515625" customWidth="1"/>
    <col min="12" max="14" width="9.140625" customWidth="1"/>
  </cols>
  <sheetData>
    <row r="2" spans="1:15" ht="46.5" customHeight="1" x14ac:dyDescent="0.25">
      <c r="A2" s="133" t="s">
        <v>25</v>
      </c>
      <c r="B2" s="133"/>
      <c r="C2" s="133"/>
      <c r="D2" s="133"/>
      <c r="E2" s="133"/>
      <c r="F2" s="133"/>
      <c r="G2" s="133"/>
      <c r="H2" s="133"/>
      <c r="I2" s="133"/>
    </row>
    <row r="4" spans="1:15" ht="15.75" thickBot="1" x14ac:dyDescent="0.3">
      <c r="A4" s="134" t="s">
        <v>26</v>
      </c>
      <c r="B4" s="134"/>
      <c r="C4" s="134"/>
    </row>
    <row r="5" spans="1:15" x14ac:dyDescent="0.25">
      <c r="B5" s="8" t="s">
        <v>27</v>
      </c>
    </row>
    <row r="6" spans="1:15" ht="15.75" thickBot="1" x14ac:dyDescent="0.3">
      <c r="A6" t="s">
        <v>28</v>
      </c>
      <c r="B6" s="9" t="s">
        <v>69</v>
      </c>
    </row>
    <row r="7" spans="1:15" ht="15.75" thickBot="1" x14ac:dyDescent="0.3"/>
    <row r="8" spans="1:15" ht="15.75" thickBot="1" x14ac:dyDescent="0.3">
      <c r="A8" s="10" t="s">
        <v>29</v>
      </c>
      <c r="B8" s="10" t="s">
        <v>30</v>
      </c>
      <c r="C8" s="135" t="s">
        <v>69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1"/>
    </row>
    <row r="9" spans="1:15" ht="45.75" thickBot="1" x14ac:dyDescent="0.3">
      <c r="A9" s="10">
        <v>1</v>
      </c>
      <c r="B9" s="12" t="s">
        <v>31</v>
      </c>
      <c r="C9" s="130" t="s">
        <v>32</v>
      </c>
      <c r="D9" s="131" t="s">
        <v>33</v>
      </c>
      <c r="E9" s="131" t="s">
        <v>34</v>
      </c>
      <c r="F9" s="131" t="s">
        <v>35</v>
      </c>
      <c r="G9" s="131" t="s">
        <v>36</v>
      </c>
      <c r="H9" s="131" t="s">
        <v>37</v>
      </c>
      <c r="I9" s="131" t="s">
        <v>38</v>
      </c>
      <c r="J9" s="131" t="s">
        <v>39</v>
      </c>
      <c r="K9" s="131" t="s">
        <v>40</v>
      </c>
      <c r="L9" s="131" t="s">
        <v>41</v>
      </c>
      <c r="M9" s="131" t="s">
        <v>42</v>
      </c>
      <c r="N9" s="131" t="s">
        <v>43</v>
      </c>
    </row>
    <row r="10" spans="1:15" ht="15.75" thickBot="1" x14ac:dyDescent="0.3">
      <c r="A10" s="10" t="s">
        <v>44</v>
      </c>
      <c r="B10" s="10" t="s">
        <v>45</v>
      </c>
      <c r="C10" s="13">
        <f>Январь!$C$23+Январь!$H$23+Январь!$M$23</f>
        <v>59</v>
      </c>
      <c r="D10" s="13">
        <f>Февраль!$C$23+Февраль!$H$23+Февраль!$M$23</f>
        <v>59</v>
      </c>
      <c r="E10" s="13">
        <f>Март!$C$23+Март!$H$23+Март!$M$23</f>
        <v>59</v>
      </c>
      <c r="F10" s="13">
        <f>Апрель!$C$23+Апрель!$H$23+Апрель!$M$23</f>
        <v>59</v>
      </c>
      <c r="G10" s="13">
        <f>май!$C$23+май!$H$23+май!$M$23</f>
        <v>59</v>
      </c>
      <c r="H10" s="13">
        <f>июнь!$C$23+июнь!$H$23+июнь!$M$23</f>
        <v>59</v>
      </c>
      <c r="I10" s="13">
        <f>Июль!$C$23+Июль!$H$23+Июль!$M$23</f>
        <v>59</v>
      </c>
      <c r="J10" s="13">
        <f>Август!$C$23+Август!$H$23+Август!$M$23</f>
        <v>59</v>
      </c>
      <c r="K10" s="13">
        <f>сентябрь!$C$23+сентябрь!$H$23+сентябрь!$M$23</f>
        <v>59</v>
      </c>
      <c r="L10" s="13">
        <f>октябрь!$C$23+октябрь!$H$23+октябрь!$M$23</f>
        <v>59</v>
      </c>
      <c r="M10" s="13">
        <f>ноябрь!$C$23+ноябрь!$H$23+ноябрь!$M$23</f>
        <v>59</v>
      </c>
      <c r="N10" s="13">
        <f>декабрь!$C$23+декабрь!$H$23+декабрь!$M$23</f>
        <v>59</v>
      </c>
    </row>
    <row r="11" spans="1:15" ht="15.75" thickBot="1" x14ac:dyDescent="0.3">
      <c r="A11" s="10" t="s">
        <v>46</v>
      </c>
      <c r="B11" s="10" t="s">
        <v>47</v>
      </c>
      <c r="C11" s="13">
        <f>Январь!$D$23+Январь!$I$23+Январь!$N$23</f>
        <v>74</v>
      </c>
      <c r="D11" s="13">
        <f>Февраль!$D$23+Февраль!$I$23+Февраль!$N$23</f>
        <v>74</v>
      </c>
      <c r="E11" s="13">
        <f>Март!$D$23+Март!$I$23+Март!$N$23</f>
        <v>82</v>
      </c>
      <c r="F11" s="13">
        <f>Апрель!$D$23+Апрель!$I$23+Апрель!$N$23</f>
        <v>88</v>
      </c>
      <c r="G11" s="13">
        <f>май!$D$23+май!$I$23+май!$N$23</f>
        <v>88</v>
      </c>
      <c r="H11" s="13">
        <f>июнь!$D$23+июнь!$I$23+июнь!$N$23</f>
        <v>100</v>
      </c>
      <c r="I11" s="13">
        <f>Июль!$D$23+Июль!$I$23+Июль!$N$23</f>
        <v>100</v>
      </c>
      <c r="J11" s="13">
        <f>Август!$D$23+Август!$I$23+Август!$N$23</f>
        <v>100</v>
      </c>
      <c r="K11" s="13">
        <f>сентябрь!$D$23+сентябрь!$I$23+сентябрь!$N$23</f>
        <v>100</v>
      </c>
      <c r="L11" s="13">
        <f>октябрь!$D$23+октябрь!$I$23+октябрь!$N$23</f>
        <v>133</v>
      </c>
      <c r="M11" s="13">
        <f>ноябрь!$D$23+ноябрь!$I$23+ноябрь!$N$23</f>
        <v>135</v>
      </c>
      <c r="N11" s="13">
        <f>декабрь!$D$23+декабрь!$I$23+декабрь!$N$23</f>
        <v>135</v>
      </c>
    </row>
    <row r="12" spans="1:15" ht="15.75" thickBot="1" x14ac:dyDescent="0.3">
      <c r="A12" s="10" t="s">
        <v>48</v>
      </c>
      <c r="B12" s="10" t="s">
        <v>49</v>
      </c>
      <c r="C12" s="13">
        <f>Январь!$E$23+Январь!$J$23+Январь!$O$23</f>
        <v>3652</v>
      </c>
      <c r="D12" s="13">
        <f>Февраль!$E$23+Февраль!$J$23+Февраль!$O$23</f>
        <v>3645</v>
      </c>
      <c r="E12" s="13">
        <f>Март!$E$23+Март!$J$23+Март!$O$23</f>
        <v>4127</v>
      </c>
      <c r="F12" s="13">
        <f>Апрель!$E$23+Апрель!$J$23+Апрель!$O$23</f>
        <v>4159</v>
      </c>
      <c r="G12" s="13">
        <f>май!$E$23+май!$J$23+май!$O$23</f>
        <v>4170</v>
      </c>
      <c r="H12" s="13">
        <f>июнь!$E$23+июнь!$J$23+июнь!$O$23</f>
        <v>4366</v>
      </c>
      <c r="I12" s="13">
        <f>Июль!$E$23+Июль!$J$23+Июль!$O$23</f>
        <v>4362</v>
      </c>
      <c r="J12" s="13">
        <f>Август!$E$23+Август!$J$23+Август!$O$23</f>
        <v>4373</v>
      </c>
      <c r="K12" s="13">
        <f>сентябрь!$E$23+сентябрь!$J$23+сентябрь!$O$23</f>
        <v>4432</v>
      </c>
      <c r="L12" s="13">
        <f>октябрь!$E$23+октябрь!$J$23+октябрь!$O$23</f>
        <v>4435</v>
      </c>
      <c r="M12" s="13">
        <f>ноябрь!$E$23+ноябрь!$J$23+ноябрь!$O$23</f>
        <v>4449</v>
      </c>
      <c r="N12" s="13">
        <f>декабрь!$E$23+декабрь!$J$23+декабрь!$O$23</f>
        <v>4454</v>
      </c>
    </row>
    <row r="13" spans="1:15" ht="15.75" thickBot="1" x14ac:dyDescent="0.3">
      <c r="A13" s="10" t="s">
        <v>50</v>
      </c>
      <c r="B13" s="10" t="s">
        <v>51</v>
      </c>
      <c r="C13" s="13">
        <f>Январь!$F$23+Январь!$K$23+Январь!$P$23</f>
        <v>159401</v>
      </c>
      <c r="D13" s="13">
        <f>Февраль!$F$23+Февраль!$K$23+Февраль!$P$23</f>
        <v>159332</v>
      </c>
      <c r="E13" s="13">
        <f>Март!$F$23+Март!$K$23+Март!$P$23</f>
        <v>158785</v>
      </c>
      <c r="F13" s="13">
        <f>Апрель!$F$23+Апрель!$K$23+Апрель!$P$23</f>
        <v>158640</v>
      </c>
      <c r="G13" s="13">
        <f>май!$F$23+май!$K$23+май!$P$23</f>
        <v>158655</v>
      </c>
      <c r="H13" s="13">
        <f>июнь!F23+июнь!K23+июнь!P23</f>
        <v>161408</v>
      </c>
      <c r="I13" s="13">
        <f>Июль!$F$23+Июль!$K$23+Июль!$P$23</f>
        <v>162233</v>
      </c>
      <c r="J13" s="13">
        <f>Август!$F$23+Август!$K$23+Август!$P$23</f>
        <v>162376</v>
      </c>
      <c r="K13" s="13">
        <f>сентябрь!$F$23+сентябрь!$K$23+сентябрь!$P$23</f>
        <v>162724</v>
      </c>
      <c r="L13" s="13">
        <f>октябрь!$F$23+октябрь!$K$23+октябрь!$P$23</f>
        <v>162960</v>
      </c>
      <c r="M13" s="13">
        <f>ноябрь!$F$23+ноябрь!$K$23+ноябрь!$P$23</f>
        <v>163337</v>
      </c>
      <c r="N13" s="13">
        <f>декабрь!$F$23+декабрь!$K$23+декабрь!$P$23</f>
        <v>163431</v>
      </c>
    </row>
    <row r="16" spans="1:15" x14ac:dyDescent="0.25">
      <c r="I16" s="14"/>
    </row>
    <row r="17" spans="1:9" x14ac:dyDescent="0.25">
      <c r="I17" s="14"/>
    </row>
    <row r="18" spans="1:9" x14ac:dyDescent="0.25">
      <c r="I18" s="14"/>
    </row>
    <row r="23" spans="1:9" ht="46.5" customHeight="1" x14ac:dyDescent="0.25">
      <c r="A23" s="137" t="s">
        <v>52</v>
      </c>
      <c r="B23" s="138"/>
    </row>
  </sheetData>
  <mergeCells count="4">
    <mergeCell ref="A2:I2"/>
    <mergeCell ref="A4:C4"/>
    <mergeCell ref="C8:N8"/>
    <mergeCell ref="A23:B23"/>
  </mergeCells>
  <hyperlinks>
    <hyperlink ref="C9" location="Январь!A1" display="январь"/>
    <hyperlink ref="D9" location="Февраль!A1" display="февраль"/>
    <hyperlink ref="E9" location="Март!A1" display="март"/>
    <hyperlink ref="F9" location="Апрель!A1" display="апрель"/>
    <hyperlink ref="G9" location="май!A1" display="май"/>
    <hyperlink ref="H9" location="июнь!A1" display="июнь"/>
    <hyperlink ref="I9" location="Июль!A1" display="июль"/>
    <hyperlink ref="J9" location="Август!A1" display="август"/>
    <hyperlink ref="K9" location="сентябрь!A1" display="сентябрь"/>
    <hyperlink ref="L9" location="октябрь!A1" display="октябрь"/>
    <hyperlink ref="M9" location="ноябрь!A1" display="ноябрь"/>
    <hyperlink ref="N9" location="декабрь!A1" display="декабрь"/>
  </hyperlinks>
  <pageMargins left="0.25" right="0.25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sqref="A1:A4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48" t="s">
        <v>0</v>
      </c>
      <c r="B1" s="151" t="s">
        <v>22</v>
      </c>
      <c r="C1" s="152"/>
      <c r="D1" s="152"/>
      <c r="E1" s="152"/>
      <c r="F1" s="153"/>
      <c r="G1" s="157" t="s">
        <v>23</v>
      </c>
      <c r="H1" s="152"/>
      <c r="I1" s="152"/>
      <c r="J1" s="152"/>
      <c r="K1" s="153"/>
      <c r="L1" s="157" t="s">
        <v>53</v>
      </c>
      <c r="M1" s="152"/>
      <c r="N1" s="152"/>
      <c r="O1" s="152"/>
      <c r="P1" s="153"/>
      <c r="Q1" s="159" t="s">
        <v>24</v>
      </c>
      <c r="R1" s="169" t="s">
        <v>67</v>
      </c>
      <c r="S1" s="170"/>
      <c r="T1" s="171"/>
    </row>
    <row r="2" spans="1:21" ht="15" customHeight="1" x14ac:dyDescent="0.25">
      <c r="A2" s="149"/>
      <c r="B2" s="154"/>
      <c r="C2" s="155"/>
      <c r="D2" s="155"/>
      <c r="E2" s="155"/>
      <c r="F2" s="156"/>
      <c r="G2" s="158"/>
      <c r="H2" s="155"/>
      <c r="I2" s="155"/>
      <c r="J2" s="155"/>
      <c r="K2" s="156"/>
      <c r="L2" s="158"/>
      <c r="M2" s="155"/>
      <c r="N2" s="155"/>
      <c r="O2" s="155"/>
      <c r="P2" s="156"/>
      <c r="Q2" s="160"/>
      <c r="R2" s="172"/>
      <c r="S2" s="173"/>
      <c r="T2" s="174"/>
    </row>
    <row r="3" spans="1:21" ht="15.75" customHeight="1" x14ac:dyDescent="0.25">
      <c r="A3" s="149"/>
      <c r="B3" s="154"/>
      <c r="C3" s="155"/>
      <c r="D3" s="155"/>
      <c r="E3" s="155"/>
      <c r="F3" s="156"/>
      <c r="G3" s="158"/>
      <c r="H3" s="155"/>
      <c r="I3" s="155"/>
      <c r="J3" s="155"/>
      <c r="K3" s="156"/>
      <c r="L3" s="158"/>
      <c r="M3" s="155"/>
      <c r="N3" s="155"/>
      <c r="O3" s="155"/>
      <c r="P3" s="156"/>
      <c r="Q3" s="160"/>
      <c r="R3" s="175"/>
      <c r="S3" s="176"/>
      <c r="T3" s="177"/>
    </row>
    <row r="4" spans="1:21" ht="15" customHeight="1" thickBot="1" x14ac:dyDescent="0.3">
      <c r="A4" s="150"/>
      <c r="B4" s="102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98" t="s">
        <v>65</v>
      </c>
      <c r="S4" s="100" t="s">
        <v>66</v>
      </c>
      <c r="T4" s="101" t="s">
        <v>53</v>
      </c>
    </row>
    <row r="5" spans="1:21" s="5" customFormat="1" x14ac:dyDescent="0.25">
      <c r="A5" s="82" t="s">
        <v>1</v>
      </c>
      <c r="B5" s="47">
        <f>B6+B7</f>
        <v>19233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19231</v>
      </c>
      <c r="G5" s="47">
        <f t="shared" si="0"/>
        <v>5387</v>
      </c>
      <c r="H5" s="48">
        <f t="shared" si="0"/>
        <v>2</v>
      </c>
      <c r="I5" s="48">
        <f t="shared" si="0"/>
        <v>43</v>
      </c>
      <c r="J5" s="48">
        <f t="shared" si="0"/>
        <v>1300</v>
      </c>
      <c r="K5" s="49">
        <f t="shared" si="0"/>
        <v>4042</v>
      </c>
      <c r="L5" s="47">
        <f t="shared" si="0"/>
        <v>3249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3249</v>
      </c>
      <c r="Q5" s="88">
        <f>G5+B5+L5</f>
        <v>27869</v>
      </c>
      <c r="R5" s="92"/>
      <c r="S5" s="95"/>
      <c r="T5" s="96"/>
      <c r="U5" s="5">
        <f>Q5-Август!Q5</f>
        <v>46</v>
      </c>
    </row>
    <row r="6" spans="1:21" s="6" customFormat="1" x14ac:dyDescent="0.25">
      <c r="A6" s="83" t="s">
        <v>2</v>
      </c>
      <c r="B6" s="28">
        <f>C6+D6+E6+F6</f>
        <v>8312</v>
      </c>
      <c r="C6" s="17"/>
      <c r="D6" s="17"/>
      <c r="E6" s="17">
        <v>2</v>
      </c>
      <c r="F6" s="29">
        <v>8310</v>
      </c>
      <c r="G6" s="28">
        <f>H6+I6+J6+K6</f>
        <v>3840</v>
      </c>
      <c r="H6" s="17">
        <v>1</v>
      </c>
      <c r="I6" s="17">
        <v>34</v>
      </c>
      <c r="J6" s="17">
        <v>1163</v>
      </c>
      <c r="K6" s="29">
        <v>2642</v>
      </c>
      <c r="L6" s="28">
        <f>M6+N6+O6+P6</f>
        <v>2374</v>
      </c>
      <c r="M6" s="17"/>
      <c r="N6" s="17"/>
      <c r="O6" s="17"/>
      <c r="P6" s="29">
        <v>2374</v>
      </c>
      <c r="Q6" s="43">
        <f>G6+B6+L6</f>
        <v>14526</v>
      </c>
      <c r="R6" s="66"/>
      <c r="S6" s="55"/>
      <c r="T6" s="62"/>
      <c r="U6" s="5">
        <f>Q6-Август!Q6</f>
        <v>38</v>
      </c>
    </row>
    <row r="7" spans="1:21" s="15" customFormat="1" x14ac:dyDescent="0.25">
      <c r="A7" s="83" t="s">
        <v>3</v>
      </c>
      <c r="B7" s="28">
        <f>C7+D7+E7+F7</f>
        <v>10921</v>
      </c>
      <c r="C7" s="4"/>
      <c r="D7" s="4"/>
      <c r="E7" s="4"/>
      <c r="F7" s="30">
        <v>10921</v>
      </c>
      <c r="G7" s="28">
        <f>H7+I7+J7+K7</f>
        <v>1547</v>
      </c>
      <c r="H7" s="4">
        <v>1</v>
      </c>
      <c r="I7" s="4">
        <v>9</v>
      </c>
      <c r="J7" s="4">
        <v>137</v>
      </c>
      <c r="K7" s="30">
        <v>1400</v>
      </c>
      <c r="L7" s="28">
        <f>M7+N7+O7+P7</f>
        <v>875</v>
      </c>
      <c r="M7" s="4"/>
      <c r="N7" s="4"/>
      <c r="O7" s="4"/>
      <c r="P7" s="30">
        <v>875</v>
      </c>
      <c r="Q7" s="43">
        <f t="shared" ref="Q7:Q22" si="1">G7+B7+L7</f>
        <v>13343</v>
      </c>
      <c r="R7" s="67"/>
      <c r="S7" s="55"/>
      <c r="T7" s="68"/>
      <c r="U7" s="5">
        <f>Q7-Август!Q7</f>
        <v>8</v>
      </c>
    </row>
    <row r="8" spans="1:21" s="5" customFormat="1" x14ac:dyDescent="0.25">
      <c r="A8" s="84" t="s">
        <v>4</v>
      </c>
      <c r="B8" s="26">
        <f>B9+B10</f>
        <v>16087</v>
      </c>
      <c r="C8" s="1">
        <f t="shared" ref="C8:P8" si="2">C9+C10</f>
        <v>0</v>
      </c>
      <c r="D8" s="1">
        <f t="shared" si="2"/>
        <v>0</v>
      </c>
      <c r="E8" s="1">
        <f t="shared" si="2"/>
        <v>235</v>
      </c>
      <c r="F8" s="27">
        <f t="shared" si="2"/>
        <v>15852</v>
      </c>
      <c r="G8" s="26">
        <f t="shared" si="2"/>
        <v>2058</v>
      </c>
      <c r="H8" s="1">
        <f t="shared" si="2"/>
        <v>0</v>
      </c>
      <c r="I8" s="1">
        <f t="shared" si="2"/>
        <v>5</v>
      </c>
      <c r="J8" s="1">
        <f t="shared" si="2"/>
        <v>427</v>
      </c>
      <c r="K8" s="27">
        <f t="shared" si="2"/>
        <v>1626</v>
      </c>
      <c r="L8" s="26">
        <f t="shared" si="2"/>
        <v>669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669</v>
      </c>
      <c r="Q8" s="42">
        <f t="shared" si="1"/>
        <v>18814</v>
      </c>
      <c r="R8" s="66"/>
      <c r="S8" s="55"/>
      <c r="T8" s="62"/>
      <c r="U8" s="5">
        <f>Q8-Август!Q8</f>
        <v>212</v>
      </c>
    </row>
    <row r="9" spans="1:21" s="6" customFormat="1" x14ac:dyDescent="0.25">
      <c r="A9" s="83" t="s">
        <v>5</v>
      </c>
      <c r="B9" s="28">
        <f>C9+D9+E9+F9</f>
        <v>9600</v>
      </c>
      <c r="C9" s="17"/>
      <c r="D9" s="17"/>
      <c r="E9" s="17">
        <v>227</v>
      </c>
      <c r="F9" s="29">
        <v>9373</v>
      </c>
      <c r="G9" s="28">
        <f t="shared" ref="G9:G10" si="3">H9+I9+J9+K9</f>
        <v>1005</v>
      </c>
      <c r="H9" s="17"/>
      <c r="I9" s="17">
        <v>5</v>
      </c>
      <c r="J9" s="17">
        <v>316</v>
      </c>
      <c r="K9" s="29">
        <v>684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10719</v>
      </c>
      <c r="R9" s="66"/>
      <c r="S9" s="55"/>
      <c r="T9" s="62"/>
      <c r="U9" s="5">
        <f>Q9-Август!Q9</f>
        <v>93</v>
      </c>
    </row>
    <row r="10" spans="1:21" s="6" customFormat="1" x14ac:dyDescent="0.25">
      <c r="A10" s="83" t="s">
        <v>6</v>
      </c>
      <c r="B10" s="28">
        <f>C10+D10+E10+F10</f>
        <v>6487</v>
      </c>
      <c r="C10" s="17"/>
      <c r="D10" s="17"/>
      <c r="E10" s="17">
        <v>8</v>
      </c>
      <c r="F10" s="29">
        <v>6479</v>
      </c>
      <c r="G10" s="28">
        <f t="shared" si="3"/>
        <v>1053</v>
      </c>
      <c r="H10" s="17"/>
      <c r="I10" s="17"/>
      <c r="J10" s="17">
        <v>111</v>
      </c>
      <c r="K10" s="29">
        <v>942</v>
      </c>
      <c r="L10" s="28">
        <f t="shared" si="4"/>
        <v>555</v>
      </c>
      <c r="M10" s="17"/>
      <c r="N10" s="17"/>
      <c r="O10" s="17"/>
      <c r="P10" s="29">
        <v>555</v>
      </c>
      <c r="Q10" s="43">
        <f t="shared" si="1"/>
        <v>8095</v>
      </c>
      <c r="R10" s="66"/>
      <c r="S10" s="55"/>
      <c r="T10" s="62"/>
      <c r="U10" s="5">
        <f>Q10-Август!Q10</f>
        <v>119</v>
      </c>
    </row>
    <row r="11" spans="1:21" s="5" customFormat="1" x14ac:dyDescent="0.25">
      <c r="A11" s="85" t="s">
        <v>7</v>
      </c>
      <c r="B11" s="26">
        <f t="shared" ref="B11:O11" si="5">B12+B13</f>
        <v>27027</v>
      </c>
      <c r="C11" s="1">
        <f t="shared" si="5"/>
        <v>0</v>
      </c>
      <c r="D11" s="1">
        <f t="shared" si="5"/>
        <v>0</v>
      </c>
      <c r="E11" s="1">
        <f t="shared" si="5"/>
        <v>5</v>
      </c>
      <c r="F11" s="27">
        <f t="shared" si="5"/>
        <v>27022</v>
      </c>
      <c r="G11" s="26">
        <f t="shared" si="5"/>
        <v>2508</v>
      </c>
      <c r="H11" s="1">
        <f t="shared" si="5"/>
        <v>6</v>
      </c>
      <c r="I11" s="1">
        <f t="shared" si="5"/>
        <v>5</v>
      </c>
      <c r="J11" s="1">
        <f t="shared" si="5"/>
        <v>356</v>
      </c>
      <c r="K11" s="27">
        <f t="shared" si="5"/>
        <v>2141</v>
      </c>
      <c r="L11" s="26">
        <f t="shared" si="5"/>
        <v>554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554</v>
      </c>
      <c r="Q11" s="42">
        <f t="shared" si="1"/>
        <v>30089</v>
      </c>
      <c r="R11" s="66"/>
      <c r="S11" s="55"/>
      <c r="T11" s="62"/>
      <c r="U11" s="5">
        <f>Q11-Август!Q11</f>
        <v>103</v>
      </c>
    </row>
    <row r="12" spans="1:21" s="6" customFormat="1" x14ac:dyDescent="0.25">
      <c r="A12" s="86" t="s">
        <v>8</v>
      </c>
      <c r="B12" s="28">
        <f>C12+D12+E12+F12</f>
        <v>14686</v>
      </c>
      <c r="C12" s="17"/>
      <c r="D12" s="17"/>
      <c r="E12" s="17">
        <v>4</v>
      </c>
      <c r="F12" s="29">
        <v>14682</v>
      </c>
      <c r="G12" s="28">
        <f>H12+I12+J12+K12</f>
        <v>1393</v>
      </c>
      <c r="H12" s="17">
        <v>5</v>
      </c>
      <c r="I12" s="17">
        <v>4</v>
      </c>
      <c r="J12" s="17">
        <v>196</v>
      </c>
      <c r="K12" s="29">
        <v>1188</v>
      </c>
      <c r="L12" s="28">
        <f t="shared" ref="L12:L14" si="6">M12+N12+O12+P12</f>
        <v>277</v>
      </c>
      <c r="M12" s="17"/>
      <c r="N12" s="17"/>
      <c r="O12" s="17"/>
      <c r="P12" s="29">
        <v>277</v>
      </c>
      <c r="Q12" s="43">
        <f t="shared" si="1"/>
        <v>16356</v>
      </c>
      <c r="R12" s="66"/>
      <c r="S12" s="55"/>
      <c r="T12" s="62"/>
      <c r="U12" s="5">
        <f>Q12-Август!Q12</f>
        <v>118</v>
      </c>
    </row>
    <row r="13" spans="1:21" s="6" customFormat="1" x14ac:dyDescent="0.25">
      <c r="A13" s="86" t="s">
        <v>9</v>
      </c>
      <c r="B13" s="28">
        <f>C13+D13+E13+F13</f>
        <v>12341</v>
      </c>
      <c r="C13" s="17"/>
      <c r="D13" s="17"/>
      <c r="E13" s="17">
        <v>1</v>
      </c>
      <c r="F13" s="29">
        <v>12340</v>
      </c>
      <c r="G13" s="28">
        <f t="shared" ref="G13:G14" si="7">H13+I13+J13+K13</f>
        <v>1115</v>
      </c>
      <c r="H13" s="17">
        <v>1</v>
      </c>
      <c r="I13" s="17">
        <v>1</v>
      </c>
      <c r="J13" s="17">
        <v>160</v>
      </c>
      <c r="K13" s="29">
        <v>953</v>
      </c>
      <c r="L13" s="28">
        <f t="shared" si="6"/>
        <v>277</v>
      </c>
      <c r="M13" s="17"/>
      <c r="N13" s="17"/>
      <c r="O13" s="17"/>
      <c r="P13" s="29">
        <v>277</v>
      </c>
      <c r="Q13" s="43">
        <f t="shared" si="1"/>
        <v>13733</v>
      </c>
      <c r="R13" s="66"/>
      <c r="S13" s="55"/>
      <c r="T13" s="62"/>
      <c r="U13" s="5">
        <f>Q13-Август!Q13</f>
        <v>-15</v>
      </c>
    </row>
    <row r="14" spans="1:21" s="16" customFormat="1" x14ac:dyDescent="0.25">
      <c r="A14" s="85" t="s">
        <v>10</v>
      </c>
      <c r="B14" s="31">
        <f>C14+D14+E14+F14</f>
        <v>11353</v>
      </c>
      <c r="C14" s="3"/>
      <c r="D14" s="3"/>
      <c r="E14" s="3">
        <v>38</v>
      </c>
      <c r="F14" s="32">
        <v>11315</v>
      </c>
      <c r="G14" s="31">
        <f t="shared" si="7"/>
        <v>1933</v>
      </c>
      <c r="H14" s="3">
        <v>10</v>
      </c>
      <c r="I14" s="3">
        <v>29</v>
      </c>
      <c r="J14" s="3">
        <v>717</v>
      </c>
      <c r="K14" s="32">
        <v>1177</v>
      </c>
      <c r="L14" s="31">
        <f t="shared" si="6"/>
        <v>590</v>
      </c>
      <c r="M14" s="3"/>
      <c r="N14" s="3"/>
      <c r="O14" s="3"/>
      <c r="P14" s="32">
        <v>590</v>
      </c>
      <c r="Q14" s="44">
        <f t="shared" si="1"/>
        <v>13876</v>
      </c>
      <c r="R14" s="69"/>
      <c r="S14" s="55"/>
      <c r="T14" s="70"/>
      <c r="U14" s="5">
        <f>Q14-Август!Q14</f>
        <v>14</v>
      </c>
    </row>
    <row r="15" spans="1:21" s="5" customFormat="1" x14ac:dyDescent="0.25">
      <c r="A15" s="84" t="s">
        <v>11</v>
      </c>
      <c r="B15" s="26">
        <f t="shared" ref="B15:P15" si="8">B16+B17</f>
        <v>15932</v>
      </c>
      <c r="C15" s="1">
        <f t="shared" si="8"/>
        <v>0</v>
      </c>
      <c r="D15" s="1">
        <f t="shared" si="8"/>
        <v>0</v>
      </c>
      <c r="E15" s="1">
        <f t="shared" si="8"/>
        <v>2</v>
      </c>
      <c r="F15" s="27">
        <f t="shared" si="8"/>
        <v>15930</v>
      </c>
      <c r="G15" s="26">
        <f t="shared" si="8"/>
        <v>1991</v>
      </c>
      <c r="H15" s="1">
        <f t="shared" si="8"/>
        <v>8</v>
      </c>
      <c r="I15" s="1">
        <f t="shared" si="8"/>
        <v>1</v>
      </c>
      <c r="J15" s="1">
        <f t="shared" si="8"/>
        <v>236</v>
      </c>
      <c r="K15" s="27">
        <f t="shared" si="8"/>
        <v>1746</v>
      </c>
      <c r="L15" s="26">
        <f t="shared" si="8"/>
        <v>663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663</v>
      </c>
      <c r="Q15" s="42">
        <f t="shared" si="1"/>
        <v>18586</v>
      </c>
      <c r="R15" s="66"/>
      <c r="S15" s="55"/>
      <c r="T15" s="62"/>
      <c r="U15" s="5">
        <f>Q15-Август!Q15</f>
        <v>-12</v>
      </c>
    </row>
    <row r="16" spans="1:21" s="6" customFormat="1" x14ac:dyDescent="0.25">
      <c r="A16" s="83" t="s">
        <v>12</v>
      </c>
      <c r="B16" s="28">
        <f>C16+D16+E16+F16</f>
        <v>3006</v>
      </c>
      <c r="C16" s="17"/>
      <c r="D16" s="17"/>
      <c r="E16" s="17">
        <v>2</v>
      </c>
      <c r="F16" s="29">
        <v>3004</v>
      </c>
      <c r="G16" s="28">
        <f t="shared" ref="G16:G20" si="9">H16+I16+J16+K16</f>
        <v>755</v>
      </c>
      <c r="H16" s="17">
        <v>1</v>
      </c>
      <c r="I16" s="17"/>
      <c r="J16" s="17">
        <v>127</v>
      </c>
      <c r="K16" s="29">
        <v>627</v>
      </c>
      <c r="L16" s="28">
        <f t="shared" ref="L16:L20" si="10">M16+N16+O16+P16</f>
        <v>352</v>
      </c>
      <c r="M16" s="17"/>
      <c r="N16" s="17"/>
      <c r="O16" s="17"/>
      <c r="P16" s="29">
        <v>352</v>
      </c>
      <c r="Q16" s="43">
        <f t="shared" si="1"/>
        <v>4113</v>
      </c>
      <c r="R16" s="66"/>
      <c r="S16" s="55"/>
      <c r="T16" s="62"/>
      <c r="U16" s="5">
        <f>Q16-Август!Q16</f>
        <v>-12</v>
      </c>
    </row>
    <row r="17" spans="1:21" s="6" customFormat="1" x14ac:dyDescent="0.25">
      <c r="A17" s="86" t="s">
        <v>13</v>
      </c>
      <c r="B17" s="28">
        <f>C17+D17+E17+F17</f>
        <v>12926</v>
      </c>
      <c r="C17" s="17"/>
      <c r="D17" s="17"/>
      <c r="E17" s="17"/>
      <c r="F17" s="29">
        <v>12926</v>
      </c>
      <c r="G17" s="28">
        <f t="shared" si="9"/>
        <v>1236</v>
      </c>
      <c r="H17" s="17">
        <v>7</v>
      </c>
      <c r="I17" s="17">
        <v>1</v>
      </c>
      <c r="J17" s="17">
        <v>109</v>
      </c>
      <c r="K17" s="29">
        <v>1119</v>
      </c>
      <c r="L17" s="28">
        <f t="shared" si="10"/>
        <v>311</v>
      </c>
      <c r="M17" s="17"/>
      <c r="N17" s="17"/>
      <c r="O17" s="17"/>
      <c r="P17" s="29">
        <v>311</v>
      </c>
      <c r="Q17" s="43">
        <f t="shared" si="1"/>
        <v>14473</v>
      </c>
      <c r="R17" s="66"/>
      <c r="S17" s="55"/>
      <c r="T17" s="62"/>
      <c r="U17" s="5">
        <f>Q17-Август!Q17</f>
        <v>0</v>
      </c>
    </row>
    <row r="18" spans="1:21" s="7" customFormat="1" x14ac:dyDescent="0.25">
      <c r="A18" s="85" t="s">
        <v>14</v>
      </c>
      <c r="B18" s="31">
        <f t="shared" ref="B18:B22" si="11">C18+D18+E18+F18</f>
        <v>17817</v>
      </c>
      <c r="C18" s="1"/>
      <c r="D18" s="1"/>
      <c r="E18" s="1"/>
      <c r="F18" s="27">
        <v>17817</v>
      </c>
      <c r="G18" s="31">
        <f t="shared" si="9"/>
        <v>2008</v>
      </c>
      <c r="H18" s="1">
        <v>16</v>
      </c>
      <c r="I18" s="1">
        <v>4</v>
      </c>
      <c r="J18" s="1">
        <v>366</v>
      </c>
      <c r="K18" s="27">
        <v>1622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19970</v>
      </c>
      <c r="R18" s="66"/>
      <c r="S18" s="55"/>
      <c r="T18" s="71"/>
      <c r="U18" s="5">
        <f>Q18-Август!Q18</f>
        <v>5</v>
      </c>
    </row>
    <row r="19" spans="1:21" s="16" customFormat="1" x14ac:dyDescent="0.25">
      <c r="A19" s="85" t="s">
        <v>15</v>
      </c>
      <c r="B19" s="31">
        <f t="shared" si="11"/>
        <v>14383</v>
      </c>
      <c r="C19" s="3"/>
      <c r="D19" s="3"/>
      <c r="E19" s="3"/>
      <c r="F19" s="32">
        <v>14383</v>
      </c>
      <c r="G19" s="31">
        <f t="shared" si="9"/>
        <v>1411</v>
      </c>
      <c r="H19" s="3"/>
      <c r="I19" s="3">
        <v>6</v>
      </c>
      <c r="J19" s="3">
        <v>504</v>
      </c>
      <c r="K19" s="32">
        <v>901</v>
      </c>
      <c r="L19" s="31">
        <f t="shared" si="10"/>
        <v>741</v>
      </c>
      <c r="M19" s="3"/>
      <c r="N19" s="3"/>
      <c r="O19" s="3"/>
      <c r="P19" s="32">
        <v>741</v>
      </c>
      <c r="Q19" s="44">
        <f t="shared" si="1"/>
        <v>16535</v>
      </c>
      <c r="R19" s="69"/>
      <c r="S19" s="55"/>
      <c r="T19" s="70"/>
      <c r="U19" s="5">
        <f>Q19-Август!Q19</f>
        <v>19</v>
      </c>
    </row>
    <row r="20" spans="1:21" s="7" customFormat="1" x14ac:dyDescent="0.25">
      <c r="A20" s="84" t="s">
        <v>16</v>
      </c>
      <c r="B20" s="31">
        <f t="shared" si="11"/>
        <v>13044</v>
      </c>
      <c r="C20" s="3"/>
      <c r="D20" s="3"/>
      <c r="E20" s="3">
        <v>2</v>
      </c>
      <c r="F20" s="32">
        <v>13042</v>
      </c>
      <c r="G20" s="31">
        <f t="shared" si="9"/>
        <v>1159</v>
      </c>
      <c r="H20" s="1">
        <v>6</v>
      </c>
      <c r="I20" s="1">
        <v>3</v>
      </c>
      <c r="J20" s="1">
        <v>123</v>
      </c>
      <c r="K20" s="27">
        <v>1027</v>
      </c>
      <c r="L20" s="31">
        <f t="shared" si="10"/>
        <v>271</v>
      </c>
      <c r="M20" s="1"/>
      <c r="N20" s="1"/>
      <c r="O20" s="1"/>
      <c r="P20" s="27">
        <v>271</v>
      </c>
      <c r="Q20" s="44">
        <f t="shared" si="1"/>
        <v>14474</v>
      </c>
      <c r="R20" s="72"/>
      <c r="S20" s="55"/>
      <c r="T20" s="71"/>
      <c r="U20" s="5">
        <f>Q20-Август!Q20</f>
        <v>15</v>
      </c>
    </row>
    <row r="21" spans="1:21" s="7" customFormat="1" x14ac:dyDescent="0.25">
      <c r="A21" s="84" t="s">
        <v>17</v>
      </c>
      <c r="B21" s="31">
        <f t="shared" si="11"/>
        <v>4700</v>
      </c>
      <c r="C21" s="1"/>
      <c r="D21" s="1"/>
      <c r="E21" s="1"/>
      <c r="F21" s="27">
        <v>4700</v>
      </c>
      <c r="G21" s="31">
        <f>H21+I21+J21+K21</f>
        <v>601</v>
      </c>
      <c r="H21" s="1">
        <v>5</v>
      </c>
      <c r="I21" s="1"/>
      <c r="J21" s="1">
        <v>94</v>
      </c>
      <c r="K21" s="27">
        <v>502</v>
      </c>
      <c r="L21" s="31">
        <f>M21+N21+O21+P21</f>
        <v>261</v>
      </c>
      <c r="M21" s="1"/>
      <c r="N21" s="1"/>
      <c r="O21" s="1"/>
      <c r="P21" s="27">
        <v>261</v>
      </c>
      <c r="Q21" s="44">
        <f t="shared" si="1"/>
        <v>5562</v>
      </c>
      <c r="R21" s="72"/>
      <c r="S21" s="55"/>
      <c r="T21" s="71"/>
      <c r="U21" s="5">
        <f>Q21-Август!Q21</f>
        <v>4</v>
      </c>
    </row>
    <row r="22" spans="1:21" s="7" customFormat="1" x14ac:dyDescent="0.25">
      <c r="A22" s="84" t="s">
        <v>18</v>
      </c>
      <c r="B22" s="31">
        <f t="shared" si="11"/>
        <v>1211</v>
      </c>
      <c r="C22" s="1"/>
      <c r="D22" s="1"/>
      <c r="E22" s="1"/>
      <c r="F22" s="27">
        <v>1211</v>
      </c>
      <c r="G22" s="31">
        <f t="shared" ref="G22" si="12">H22+I22+J22+K22</f>
        <v>250</v>
      </c>
      <c r="H22" s="1">
        <v>6</v>
      </c>
      <c r="I22" s="1">
        <v>4</v>
      </c>
      <c r="J22" s="1">
        <v>25</v>
      </c>
      <c r="K22" s="27">
        <v>215</v>
      </c>
      <c r="L22" s="31">
        <f t="shared" ref="L22" si="13">M22+N22+O22+P22</f>
        <v>79</v>
      </c>
      <c r="M22" s="1"/>
      <c r="N22" s="1"/>
      <c r="O22" s="1"/>
      <c r="P22" s="27">
        <v>79</v>
      </c>
      <c r="Q22" s="44">
        <f t="shared" si="1"/>
        <v>1540</v>
      </c>
      <c r="R22" s="72"/>
      <c r="S22" s="55"/>
      <c r="T22" s="71"/>
      <c r="U22" s="5">
        <f>Q22-Август!Q22</f>
        <v>1</v>
      </c>
    </row>
    <row r="23" spans="1:21" ht="16.5" thickBot="1" x14ac:dyDescent="0.3">
      <c r="A23" s="87" t="s">
        <v>24</v>
      </c>
      <c r="B23" s="33">
        <f>B5+B8+B11+B14+B15+B18+B19+B20+B21+B22</f>
        <v>140787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284</v>
      </c>
      <c r="F23" s="35">
        <f t="shared" si="14"/>
        <v>140503</v>
      </c>
      <c r="G23" s="33">
        <f t="shared" si="14"/>
        <v>19306</v>
      </c>
      <c r="H23" s="34">
        <f t="shared" si="14"/>
        <v>59</v>
      </c>
      <c r="I23" s="34">
        <f t="shared" si="14"/>
        <v>100</v>
      </c>
      <c r="J23" s="34">
        <f t="shared" si="14"/>
        <v>4148</v>
      </c>
      <c r="K23" s="35">
        <f t="shared" si="14"/>
        <v>14999</v>
      </c>
      <c r="L23" s="33">
        <f t="shared" si="14"/>
        <v>7222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5">
        <f>P5+P8+P11+P14+P15+P18+P19+P20+P21+P22</f>
        <v>7222</v>
      </c>
      <c r="Q23" s="45">
        <f>G23+B23+L23</f>
        <v>167315</v>
      </c>
      <c r="R23" s="73"/>
      <c r="S23" s="74"/>
      <c r="T23" s="75"/>
      <c r="U23" s="5">
        <f>Q23-Август!Q23</f>
        <v>407</v>
      </c>
    </row>
    <row r="24" spans="1:21" x14ac:dyDescent="0.25">
      <c r="B24"/>
      <c r="Q24" s="54">
        <f>Q23-K23-J23-I23-H23-F23-E23-D23-C23-M23-N23-O23-P23</f>
        <v>0</v>
      </c>
      <c r="U24" s="5">
        <f>Q24-Август!Q24</f>
        <v>0</v>
      </c>
    </row>
    <row r="25" spans="1:21" x14ac:dyDescent="0.25">
      <c r="F25" s="23"/>
      <c r="K25" s="23"/>
    </row>
    <row r="26" spans="1:21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47" priority="12" operator="equal">
      <formula>0</formula>
    </cfRule>
  </conditionalFormatting>
  <conditionalFormatting sqref="Q5:Q12 Q19:Q21 Q23 Q14:Q17">
    <cfRule type="cellIs" dxfId="46" priority="11" operator="equal">
      <formula>0</formula>
    </cfRule>
  </conditionalFormatting>
  <conditionalFormatting sqref="L5:L12 L19:L21 L23 L14:L17">
    <cfRule type="cellIs" dxfId="45" priority="10" operator="equal">
      <formula>0</formula>
    </cfRule>
  </conditionalFormatting>
  <conditionalFormatting sqref="B18 G18">
    <cfRule type="cellIs" dxfId="44" priority="9" operator="equal">
      <formula>0</formula>
    </cfRule>
  </conditionalFormatting>
  <conditionalFormatting sqref="Q18">
    <cfRule type="cellIs" dxfId="43" priority="8" operator="equal">
      <formula>0</formula>
    </cfRule>
  </conditionalFormatting>
  <conditionalFormatting sqref="L18">
    <cfRule type="cellIs" dxfId="42" priority="7" operator="equal">
      <formula>0</formula>
    </cfRule>
  </conditionalFormatting>
  <conditionalFormatting sqref="B22 G22">
    <cfRule type="cellIs" dxfId="41" priority="6" operator="equal">
      <formula>0</formula>
    </cfRule>
  </conditionalFormatting>
  <conditionalFormatting sqref="Q22">
    <cfRule type="cellIs" dxfId="40" priority="5" operator="equal">
      <formula>0</formula>
    </cfRule>
  </conditionalFormatting>
  <conditionalFormatting sqref="L22">
    <cfRule type="cellIs" dxfId="39" priority="4" operator="equal">
      <formula>0</formula>
    </cfRule>
  </conditionalFormatting>
  <conditionalFormatting sqref="B13 G13">
    <cfRule type="cellIs" dxfId="38" priority="3" operator="equal">
      <formula>0</formula>
    </cfRule>
  </conditionalFormatting>
  <conditionalFormatting sqref="Q13">
    <cfRule type="cellIs" dxfId="37" priority="2" operator="equal">
      <formula>0</formula>
    </cfRule>
  </conditionalFormatting>
  <conditionalFormatting sqref="L13">
    <cfRule type="cellIs" dxfId="36" priority="1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Normal="100" workbookViewId="0">
      <selection sqref="A1:A4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48" t="s">
        <v>0</v>
      </c>
      <c r="B1" s="151" t="s">
        <v>22</v>
      </c>
      <c r="C1" s="152"/>
      <c r="D1" s="152"/>
      <c r="E1" s="152"/>
      <c r="F1" s="153"/>
      <c r="G1" s="157" t="s">
        <v>23</v>
      </c>
      <c r="H1" s="152"/>
      <c r="I1" s="152"/>
      <c r="J1" s="152"/>
      <c r="K1" s="153"/>
      <c r="L1" s="157" t="s">
        <v>53</v>
      </c>
      <c r="M1" s="152"/>
      <c r="N1" s="152"/>
      <c r="O1" s="152"/>
      <c r="P1" s="153"/>
      <c r="Q1" s="159" t="s">
        <v>24</v>
      </c>
      <c r="R1" s="169" t="s">
        <v>67</v>
      </c>
      <c r="S1" s="170"/>
      <c r="T1" s="171"/>
    </row>
    <row r="2" spans="1:21" ht="15" customHeight="1" x14ac:dyDescent="0.25">
      <c r="A2" s="149"/>
      <c r="B2" s="154"/>
      <c r="C2" s="155"/>
      <c r="D2" s="155"/>
      <c r="E2" s="155"/>
      <c r="F2" s="156"/>
      <c r="G2" s="158"/>
      <c r="H2" s="155"/>
      <c r="I2" s="155"/>
      <c r="J2" s="155"/>
      <c r="K2" s="156"/>
      <c r="L2" s="158"/>
      <c r="M2" s="155"/>
      <c r="N2" s="155"/>
      <c r="O2" s="155"/>
      <c r="P2" s="156"/>
      <c r="Q2" s="160"/>
      <c r="R2" s="172"/>
      <c r="S2" s="173"/>
      <c r="T2" s="174"/>
    </row>
    <row r="3" spans="1:21" ht="15.75" customHeight="1" x14ac:dyDescent="0.25">
      <c r="A3" s="149"/>
      <c r="B3" s="154"/>
      <c r="C3" s="155"/>
      <c r="D3" s="155"/>
      <c r="E3" s="155"/>
      <c r="F3" s="156"/>
      <c r="G3" s="158"/>
      <c r="H3" s="155"/>
      <c r="I3" s="155"/>
      <c r="J3" s="155"/>
      <c r="K3" s="156"/>
      <c r="L3" s="158"/>
      <c r="M3" s="155"/>
      <c r="N3" s="155"/>
      <c r="O3" s="155"/>
      <c r="P3" s="156"/>
      <c r="Q3" s="160"/>
      <c r="R3" s="175"/>
      <c r="S3" s="176"/>
      <c r="T3" s="177"/>
    </row>
    <row r="4" spans="1:21" ht="15" customHeight="1" thickBot="1" x14ac:dyDescent="0.3">
      <c r="A4" s="150"/>
      <c r="B4" s="102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98" t="s">
        <v>65</v>
      </c>
      <c r="S4" s="100" t="s">
        <v>66</v>
      </c>
      <c r="T4" s="101" t="s">
        <v>53</v>
      </c>
    </row>
    <row r="5" spans="1:21" s="5" customFormat="1" x14ac:dyDescent="0.25">
      <c r="A5" s="82" t="s">
        <v>1</v>
      </c>
      <c r="B5" s="47">
        <f>B6+B7</f>
        <v>19259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19257</v>
      </c>
      <c r="G5" s="47">
        <f t="shared" si="0"/>
        <v>5390</v>
      </c>
      <c r="H5" s="48">
        <f t="shared" si="0"/>
        <v>2</v>
      </c>
      <c r="I5" s="48">
        <f t="shared" si="0"/>
        <v>44</v>
      </c>
      <c r="J5" s="48">
        <f t="shared" si="0"/>
        <v>1298</v>
      </c>
      <c r="K5" s="49">
        <f t="shared" si="0"/>
        <v>4046</v>
      </c>
      <c r="L5" s="47">
        <f t="shared" si="0"/>
        <v>3274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3274</v>
      </c>
      <c r="Q5" s="88">
        <f>G5+B5+L5</f>
        <v>27923</v>
      </c>
      <c r="R5" s="92"/>
      <c r="S5" s="95"/>
      <c r="T5" s="96"/>
      <c r="U5" s="5">
        <f>Q5-сентябрь!Q5</f>
        <v>54</v>
      </c>
    </row>
    <row r="6" spans="1:21" s="6" customFormat="1" x14ac:dyDescent="0.25">
      <c r="A6" s="83" t="s">
        <v>2</v>
      </c>
      <c r="B6" s="28">
        <f>C6+D6+E6+F6</f>
        <v>8328</v>
      </c>
      <c r="C6" s="17"/>
      <c r="D6" s="17"/>
      <c r="E6" s="17">
        <v>2</v>
      </c>
      <c r="F6" s="29">
        <v>8326</v>
      </c>
      <c r="G6" s="28">
        <f>H6+I6+J6+K6</f>
        <v>3840</v>
      </c>
      <c r="H6" s="17">
        <v>1</v>
      </c>
      <c r="I6" s="17">
        <v>35</v>
      </c>
      <c r="J6" s="17">
        <v>1163</v>
      </c>
      <c r="K6" s="29">
        <v>2641</v>
      </c>
      <c r="L6" s="28">
        <f>M6+N6+O6+P6</f>
        <v>2399</v>
      </c>
      <c r="M6" s="17"/>
      <c r="N6" s="17"/>
      <c r="O6" s="17"/>
      <c r="P6" s="29">
        <v>2399</v>
      </c>
      <c r="Q6" s="43">
        <f>G6+B6+L6</f>
        <v>14567</v>
      </c>
      <c r="R6" s="66"/>
      <c r="S6" s="55"/>
      <c r="T6" s="62"/>
      <c r="U6" s="5">
        <f>Q6-сентябрь!Q6</f>
        <v>41</v>
      </c>
    </row>
    <row r="7" spans="1:21" s="15" customFormat="1" x14ac:dyDescent="0.25">
      <c r="A7" s="83" t="s">
        <v>3</v>
      </c>
      <c r="B7" s="28">
        <f>C7+D7+E7+F7</f>
        <v>10931</v>
      </c>
      <c r="C7" s="4"/>
      <c r="D7" s="4"/>
      <c r="E7" s="4"/>
      <c r="F7" s="30">
        <v>10931</v>
      </c>
      <c r="G7" s="28">
        <f>H7+I7+J7+K7</f>
        <v>1550</v>
      </c>
      <c r="H7" s="4">
        <v>1</v>
      </c>
      <c r="I7" s="4">
        <v>9</v>
      </c>
      <c r="J7" s="4">
        <v>135</v>
      </c>
      <c r="K7" s="30">
        <v>1405</v>
      </c>
      <c r="L7" s="28">
        <f>M7+N7+O7+P7</f>
        <v>875</v>
      </c>
      <c r="M7" s="4"/>
      <c r="N7" s="4"/>
      <c r="O7" s="4"/>
      <c r="P7" s="30">
        <v>875</v>
      </c>
      <c r="Q7" s="43">
        <f t="shared" ref="Q7:Q22" si="1">G7+B7+L7</f>
        <v>13356</v>
      </c>
      <c r="R7" s="67"/>
      <c r="S7" s="55"/>
      <c r="T7" s="68"/>
      <c r="U7" s="5">
        <f>Q7-сентябрь!Q7</f>
        <v>13</v>
      </c>
    </row>
    <row r="8" spans="1:21" s="5" customFormat="1" x14ac:dyDescent="0.25">
      <c r="A8" s="84" t="s">
        <v>4</v>
      </c>
      <c r="B8" s="26">
        <f>B9+B10</f>
        <v>16225</v>
      </c>
      <c r="C8" s="1">
        <f t="shared" ref="C8:P8" si="2">C9+C10</f>
        <v>0</v>
      </c>
      <c r="D8" s="1">
        <f t="shared" si="2"/>
        <v>0</v>
      </c>
      <c r="E8" s="1">
        <f t="shared" si="2"/>
        <v>233</v>
      </c>
      <c r="F8" s="27">
        <f t="shared" si="2"/>
        <v>15992</v>
      </c>
      <c r="G8" s="26">
        <f t="shared" si="2"/>
        <v>2094</v>
      </c>
      <c r="H8" s="1">
        <f t="shared" si="2"/>
        <v>0</v>
      </c>
      <c r="I8" s="1">
        <f t="shared" si="2"/>
        <v>37</v>
      </c>
      <c r="J8" s="1">
        <f t="shared" si="2"/>
        <v>430</v>
      </c>
      <c r="K8" s="27">
        <f t="shared" si="2"/>
        <v>1627</v>
      </c>
      <c r="L8" s="26">
        <f t="shared" si="2"/>
        <v>669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669</v>
      </c>
      <c r="Q8" s="42">
        <f t="shared" si="1"/>
        <v>18988</v>
      </c>
      <c r="R8" s="66"/>
      <c r="S8" s="55"/>
      <c r="T8" s="62"/>
      <c r="U8" s="5">
        <f>Q8-сентябрь!Q8</f>
        <v>174</v>
      </c>
    </row>
    <row r="9" spans="1:21" s="6" customFormat="1" x14ac:dyDescent="0.25">
      <c r="A9" s="83" t="s">
        <v>5</v>
      </c>
      <c r="B9" s="28">
        <f>C9+D9+E9+F9</f>
        <v>9732</v>
      </c>
      <c r="C9" s="17"/>
      <c r="D9" s="17"/>
      <c r="E9" s="17">
        <v>225</v>
      </c>
      <c r="F9" s="29">
        <v>9507</v>
      </c>
      <c r="G9" s="28">
        <f t="shared" ref="G9:G10" si="3">H9+I9+J9+K9</f>
        <v>1043</v>
      </c>
      <c r="H9" s="17"/>
      <c r="I9" s="17">
        <v>37</v>
      </c>
      <c r="J9" s="17">
        <v>318</v>
      </c>
      <c r="K9" s="29">
        <v>688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10889</v>
      </c>
      <c r="R9" s="66"/>
      <c r="S9" s="55"/>
      <c r="T9" s="62"/>
      <c r="U9" s="5">
        <f>Q9-сентябрь!Q9</f>
        <v>170</v>
      </c>
    </row>
    <row r="10" spans="1:21" s="6" customFormat="1" x14ac:dyDescent="0.25">
      <c r="A10" s="83" t="s">
        <v>6</v>
      </c>
      <c r="B10" s="28">
        <f>C10+D10+E10+F10</f>
        <v>6493</v>
      </c>
      <c r="C10" s="17"/>
      <c r="D10" s="17"/>
      <c r="E10" s="17">
        <v>8</v>
      </c>
      <c r="F10" s="29">
        <v>6485</v>
      </c>
      <c r="G10" s="28">
        <f t="shared" si="3"/>
        <v>1051</v>
      </c>
      <c r="H10" s="17"/>
      <c r="I10" s="17"/>
      <c r="J10" s="17">
        <v>112</v>
      </c>
      <c r="K10" s="29">
        <v>939</v>
      </c>
      <c r="L10" s="28">
        <f t="shared" si="4"/>
        <v>555</v>
      </c>
      <c r="M10" s="17"/>
      <c r="N10" s="17"/>
      <c r="O10" s="17"/>
      <c r="P10" s="29">
        <v>555</v>
      </c>
      <c r="Q10" s="43">
        <f t="shared" si="1"/>
        <v>8099</v>
      </c>
      <c r="R10" s="66"/>
      <c r="S10" s="55"/>
      <c r="T10" s="62"/>
      <c r="U10" s="5">
        <f>Q10-сентябрь!Q10</f>
        <v>4</v>
      </c>
    </row>
    <row r="11" spans="1:21" s="5" customFormat="1" x14ac:dyDescent="0.25">
      <c r="A11" s="85" t="s">
        <v>7</v>
      </c>
      <c r="B11" s="26">
        <f t="shared" ref="B11:O11" si="5">B12+B13</f>
        <v>27016</v>
      </c>
      <c r="C11" s="1">
        <f t="shared" si="5"/>
        <v>0</v>
      </c>
      <c r="D11" s="1">
        <f t="shared" si="5"/>
        <v>0</v>
      </c>
      <c r="E11" s="1">
        <f t="shared" si="5"/>
        <v>5</v>
      </c>
      <c r="F11" s="27">
        <f t="shared" si="5"/>
        <v>27011</v>
      </c>
      <c r="G11" s="26">
        <f t="shared" si="5"/>
        <v>2517</v>
      </c>
      <c r="H11" s="1">
        <f t="shared" si="5"/>
        <v>6</v>
      </c>
      <c r="I11" s="1">
        <f t="shared" si="5"/>
        <v>5</v>
      </c>
      <c r="J11" s="1">
        <f t="shared" si="5"/>
        <v>357</v>
      </c>
      <c r="K11" s="27">
        <f t="shared" si="5"/>
        <v>2149</v>
      </c>
      <c r="L11" s="26">
        <f t="shared" si="5"/>
        <v>557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557</v>
      </c>
      <c r="Q11" s="42">
        <f t="shared" si="1"/>
        <v>30090</v>
      </c>
      <c r="R11" s="66"/>
      <c r="S11" s="55"/>
      <c r="T11" s="62"/>
      <c r="U11" s="5">
        <f>Q11-сентябрь!Q11</f>
        <v>1</v>
      </c>
    </row>
    <row r="12" spans="1:21" s="6" customFormat="1" x14ac:dyDescent="0.25">
      <c r="A12" s="86" t="s">
        <v>8</v>
      </c>
      <c r="B12" s="28">
        <f>C12+D12+E12+F12</f>
        <v>14688</v>
      </c>
      <c r="C12" s="17"/>
      <c r="D12" s="17"/>
      <c r="E12" s="17">
        <v>4</v>
      </c>
      <c r="F12" s="29">
        <v>14684</v>
      </c>
      <c r="G12" s="28">
        <f t="shared" ref="G12:G14" si="6">H12+I12+J12+K12</f>
        <v>1397</v>
      </c>
      <c r="H12" s="17">
        <v>5</v>
      </c>
      <c r="I12" s="17">
        <v>4</v>
      </c>
      <c r="J12" s="17">
        <v>197</v>
      </c>
      <c r="K12" s="29">
        <v>1191</v>
      </c>
      <c r="L12" s="28">
        <f t="shared" ref="L12:L14" si="7">M12+N12+O12+P12</f>
        <v>277</v>
      </c>
      <c r="M12" s="17"/>
      <c r="N12" s="17"/>
      <c r="O12" s="17"/>
      <c r="P12" s="29">
        <v>277</v>
      </c>
      <c r="Q12" s="43">
        <f t="shared" si="1"/>
        <v>16362</v>
      </c>
      <c r="R12" s="66"/>
      <c r="S12" s="55"/>
      <c r="T12" s="62"/>
      <c r="U12" s="5">
        <f>Q12-сентябрь!Q12</f>
        <v>6</v>
      </c>
    </row>
    <row r="13" spans="1:21" s="6" customFormat="1" x14ac:dyDescent="0.25">
      <c r="A13" s="86" t="s">
        <v>9</v>
      </c>
      <c r="B13" s="28">
        <f>C13+D13+E13+F13</f>
        <v>12328</v>
      </c>
      <c r="C13" s="17"/>
      <c r="D13" s="17"/>
      <c r="E13" s="17">
        <v>1</v>
      </c>
      <c r="F13" s="29">
        <v>12327</v>
      </c>
      <c r="G13" s="28">
        <f t="shared" si="6"/>
        <v>1120</v>
      </c>
      <c r="H13" s="17">
        <v>1</v>
      </c>
      <c r="I13" s="17">
        <v>1</v>
      </c>
      <c r="J13" s="17">
        <v>160</v>
      </c>
      <c r="K13" s="29">
        <v>958</v>
      </c>
      <c r="L13" s="28">
        <f t="shared" si="7"/>
        <v>280</v>
      </c>
      <c r="M13" s="17"/>
      <c r="N13" s="17"/>
      <c r="O13" s="17"/>
      <c r="P13" s="29">
        <v>280</v>
      </c>
      <c r="Q13" s="43">
        <f t="shared" si="1"/>
        <v>13728</v>
      </c>
      <c r="R13" s="66"/>
      <c r="S13" s="55"/>
      <c r="T13" s="62"/>
      <c r="U13" s="5">
        <f>Q13-сентябрь!Q13</f>
        <v>-5</v>
      </c>
    </row>
    <row r="14" spans="1:21" s="16" customFormat="1" x14ac:dyDescent="0.25">
      <c r="A14" s="85" t="s">
        <v>10</v>
      </c>
      <c r="B14" s="31">
        <f>C14+D14+E14+F14</f>
        <v>11339</v>
      </c>
      <c r="C14" s="3"/>
      <c r="D14" s="3"/>
      <c r="E14" s="3">
        <v>37</v>
      </c>
      <c r="F14" s="32">
        <v>11302</v>
      </c>
      <c r="G14" s="31">
        <f t="shared" si="6"/>
        <v>1940</v>
      </c>
      <c r="H14" s="3">
        <v>10</v>
      </c>
      <c r="I14" s="3">
        <v>29</v>
      </c>
      <c r="J14" s="3">
        <v>716</v>
      </c>
      <c r="K14" s="32">
        <v>1185</v>
      </c>
      <c r="L14" s="31">
        <f t="shared" si="7"/>
        <v>589</v>
      </c>
      <c r="M14" s="3"/>
      <c r="N14" s="3"/>
      <c r="O14" s="3"/>
      <c r="P14" s="32">
        <v>589</v>
      </c>
      <c r="Q14" s="44">
        <f t="shared" si="1"/>
        <v>13868</v>
      </c>
      <c r="R14" s="69"/>
      <c r="S14" s="55"/>
      <c r="T14" s="70"/>
      <c r="U14" s="5">
        <f>Q14-сентябрь!Q14</f>
        <v>-8</v>
      </c>
    </row>
    <row r="15" spans="1:21" s="5" customFormat="1" x14ac:dyDescent="0.25">
      <c r="A15" s="84" t="s">
        <v>11</v>
      </c>
      <c r="B15" s="26">
        <f t="shared" ref="B15:P15" si="8">B16+B17</f>
        <v>15929</v>
      </c>
      <c r="C15" s="1">
        <f t="shared" si="8"/>
        <v>0</v>
      </c>
      <c r="D15" s="1">
        <f t="shared" si="8"/>
        <v>0</v>
      </c>
      <c r="E15" s="1">
        <f t="shared" si="8"/>
        <v>2</v>
      </c>
      <c r="F15" s="27">
        <f t="shared" si="8"/>
        <v>15927</v>
      </c>
      <c r="G15" s="26">
        <f t="shared" si="8"/>
        <v>1992</v>
      </c>
      <c r="H15" s="1">
        <f t="shared" si="8"/>
        <v>8</v>
      </c>
      <c r="I15" s="1">
        <f t="shared" si="8"/>
        <v>1</v>
      </c>
      <c r="J15" s="1">
        <f t="shared" si="8"/>
        <v>236</v>
      </c>
      <c r="K15" s="27">
        <f t="shared" si="8"/>
        <v>1747</v>
      </c>
      <c r="L15" s="26">
        <f t="shared" si="8"/>
        <v>663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663</v>
      </c>
      <c r="Q15" s="42">
        <f t="shared" si="1"/>
        <v>18584</v>
      </c>
      <c r="R15" s="66"/>
      <c r="S15" s="55"/>
      <c r="T15" s="62"/>
      <c r="U15" s="5">
        <f>Q15-сентябрь!Q15</f>
        <v>-2</v>
      </c>
    </row>
    <row r="16" spans="1:21" s="6" customFormat="1" x14ac:dyDescent="0.25">
      <c r="A16" s="83" t="s">
        <v>12</v>
      </c>
      <c r="B16" s="28">
        <f>C16+D16+E16+F16</f>
        <v>3005</v>
      </c>
      <c r="C16" s="17"/>
      <c r="D16" s="17"/>
      <c r="E16" s="17">
        <v>2</v>
      </c>
      <c r="F16" s="29">
        <v>3003</v>
      </c>
      <c r="G16" s="28">
        <f t="shared" ref="G16:G20" si="9">H16+I16+J16+K16</f>
        <v>759</v>
      </c>
      <c r="H16" s="17">
        <v>1</v>
      </c>
      <c r="I16" s="17"/>
      <c r="J16" s="17">
        <v>127</v>
      </c>
      <c r="K16" s="29">
        <v>631</v>
      </c>
      <c r="L16" s="28">
        <f t="shared" ref="L16:L20" si="10">M16+N16+O16+P16</f>
        <v>352</v>
      </c>
      <c r="M16" s="17"/>
      <c r="N16" s="17"/>
      <c r="O16" s="17"/>
      <c r="P16" s="29">
        <v>352</v>
      </c>
      <c r="Q16" s="43">
        <f t="shared" si="1"/>
        <v>4116</v>
      </c>
      <c r="R16" s="66"/>
      <c r="S16" s="55"/>
      <c r="T16" s="62"/>
      <c r="U16" s="5">
        <f>Q16-сентябрь!Q16</f>
        <v>3</v>
      </c>
    </row>
    <row r="17" spans="1:21" s="6" customFormat="1" x14ac:dyDescent="0.25">
      <c r="A17" s="86" t="s">
        <v>13</v>
      </c>
      <c r="B17" s="28">
        <f>C17+D17+E17+F17</f>
        <v>12924</v>
      </c>
      <c r="C17" s="17"/>
      <c r="D17" s="17"/>
      <c r="E17" s="17"/>
      <c r="F17" s="29">
        <v>12924</v>
      </c>
      <c r="G17" s="28">
        <f t="shared" si="9"/>
        <v>1233</v>
      </c>
      <c r="H17" s="17">
        <v>7</v>
      </c>
      <c r="I17" s="17">
        <v>1</v>
      </c>
      <c r="J17" s="17">
        <v>109</v>
      </c>
      <c r="K17" s="29">
        <v>1116</v>
      </c>
      <c r="L17" s="28">
        <f t="shared" si="10"/>
        <v>311</v>
      </c>
      <c r="M17" s="17"/>
      <c r="N17" s="17"/>
      <c r="O17" s="17"/>
      <c r="P17" s="29">
        <v>311</v>
      </c>
      <c r="Q17" s="43">
        <f t="shared" si="1"/>
        <v>14468</v>
      </c>
      <c r="R17" s="66"/>
      <c r="S17" s="55"/>
      <c r="T17" s="62"/>
      <c r="U17" s="5">
        <f>Q17-сентябрь!Q17</f>
        <v>-5</v>
      </c>
    </row>
    <row r="18" spans="1:21" s="7" customFormat="1" x14ac:dyDescent="0.25">
      <c r="A18" s="85" t="s">
        <v>14</v>
      </c>
      <c r="B18" s="31">
        <f t="shared" ref="B18:B22" si="11">C18+D18+E18+F18</f>
        <v>17814</v>
      </c>
      <c r="C18" s="1"/>
      <c r="D18" s="1"/>
      <c r="E18" s="1">
        <v>1</v>
      </c>
      <c r="F18" s="27">
        <v>17813</v>
      </c>
      <c r="G18" s="31">
        <f t="shared" si="9"/>
        <v>2029</v>
      </c>
      <c r="H18" s="1">
        <v>16</v>
      </c>
      <c r="I18" s="1">
        <v>4</v>
      </c>
      <c r="J18" s="1">
        <v>367</v>
      </c>
      <c r="K18" s="27">
        <v>1642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19988</v>
      </c>
      <c r="R18" s="66"/>
      <c r="S18" s="55"/>
      <c r="T18" s="71"/>
      <c r="U18" s="5">
        <f>Q18-сентябрь!Q18</f>
        <v>18</v>
      </c>
    </row>
    <row r="19" spans="1:21" s="16" customFormat="1" x14ac:dyDescent="0.25">
      <c r="A19" s="85" t="s">
        <v>15</v>
      </c>
      <c r="B19" s="31">
        <f t="shared" si="11"/>
        <v>14411</v>
      </c>
      <c r="C19" s="3"/>
      <c r="D19" s="3"/>
      <c r="E19" s="3"/>
      <c r="F19" s="32">
        <v>14411</v>
      </c>
      <c r="G19" s="31">
        <f t="shared" si="9"/>
        <v>1419</v>
      </c>
      <c r="H19" s="3"/>
      <c r="I19" s="3">
        <v>6</v>
      </c>
      <c r="J19" s="3">
        <v>508</v>
      </c>
      <c r="K19" s="32">
        <v>905</v>
      </c>
      <c r="L19" s="31">
        <f t="shared" si="10"/>
        <v>741</v>
      </c>
      <c r="M19" s="3"/>
      <c r="N19" s="3"/>
      <c r="O19" s="3"/>
      <c r="P19" s="32">
        <v>741</v>
      </c>
      <c r="Q19" s="44">
        <f t="shared" si="1"/>
        <v>16571</v>
      </c>
      <c r="R19" s="69"/>
      <c r="S19" s="55"/>
      <c r="T19" s="70"/>
      <c r="U19" s="5">
        <f>Q19-сентябрь!Q19</f>
        <v>36</v>
      </c>
    </row>
    <row r="20" spans="1:21" s="7" customFormat="1" x14ac:dyDescent="0.25">
      <c r="A20" s="84" t="s">
        <v>16</v>
      </c>
      <c r="B20" s="31">
        <f t="shared" si="11"/>
        <v>13029</v>
      </c>
      <c r="C20" s="3"/>
      <c r="D20" s="3"/>
      <c r="E20" s="3">
        <v>2</v>
      </c>
      <c r="F20" s="32">
        <v>13027</v>
      </c>
      <c r="G20" s="31">
        <f t="shared" si="9"/>
        <v>1162</v>
      </c>
      <c r="H20" s="1">
        <v>6</v>
      </c>
      <c r="I20" s="1">
        <v>3</v>
      </c>
      <c r="J20" s="1">
        <v>123</v>
      </c>
      <c r="K20" s="27">
        <v>1030</v>
      </c>
      <c r="L20" s="31">
        <f t="shared" si="10"/>
        <v>270</v>
      </c>
      <c r="M20" s="1"/>
      <c r="N20" s="1"/>
      <c r="O20" s="1"/>
      <c r="P20" s="27">
        <v>270</v>
      </c>
      <c r="Q20" s="44">
        <f t="shared" si="1"/>
        <v>14461</v>
      </c>
      <c r="R20" s="72"/>
      <c r="S20" s="55"/>
      <c r="T20" s="71"/>
      <c r="U20" s="5">
        <f>Q20-сентябрь!Q20</f>
        <v>-13</v>
      </c>
    </row>
    <row r="21" spans="1:21" s="7" customFormat="1" x14ac:dyDescent="0.25">
      <c r="A21" s="84" t="s">
        <v>17</v>
      </c>
      <c r="B21" s="31">
        <f t="shared" si="11"/>
        <v>4700</v>
      </c>
      <c r="C21" s="1"/>
      <c r="D21" s="1"/>
      <c r="E21" s="1"/>
      <c r="F21" s="27">
        <v>4700</v>
      </c>
      <c r="G21" s="31">
        <f>H21+I21+J21+K21</f>
        <v>605</v>
      </c>
      <c r="H21" s="1">
        <v>5</v>
      </c>
      <c r="I21" s="1"/>
      <c r="J21" s="1">
        <v>93</v>
      </c>
      <c r="K21" s="27">
        <v>507</v>
      </c>
      <c r="L21" s="31">
        <f>M21+N21+O21+P21</f>
        <v>261</v>
      </c>
      <c r="M21" s="1"/>
      <c r="N21" s="1"/>
      <c r="O21" s="1"/>
      <c r="P21" s="27">
        <v>261</v>
      </c>
      <c r="Q21" s="44">
        <f t="shared" si="1"/>
        <v>5566</v>
      </c>
      <c r="R21" s="72"/>
      <c r="S21" s="55"/>
      <c r="T21" s="71"/>
      <c r="U21" s="5">
        <f>Q21-сентябрь!Q21</f>
        <v>4</v>
      </c>
    </row>
    <row r="22" spans="1:21" s="7" customFormat="1" x14ac:dyDescent="0.25">
      <c r="A22" s="84" t="s">
        <v>18</v>
      </c>
      <c r="B22" s="31">
        <f t="shared" si="11"/>
        <v>1218</v>
      </c>
      <c r="C22" s="1"/>
      <c r="D22" s="1"/>
      <c r="E22" s="1"/>
      <c r="F22" s="27">
        <v>1218</v>
      </c>
      <c r="G22" s="31">
        <f t="shared" ref="G22" si="12">H22+I22+J22+K22</f>
        <v>251</v>
      </c>
      <c r="H22" s="1">
        <v>6</v>
      </c>
      <c r="I22" s="1">
        <v>4</v>
      </c>
      <c r="J22" s="1">
        <v>25</v>
      </c>
      <c r="K22" s="27">
        <v>216</v>
      </c>
      <c r="L22" s="31">
        <f t="shared" ref="L22" si="13">M22+N22+O22+P22</f>
        <v>79</v>
      </c>
      <c r="M22" s="1"/>
      <c r="N22" s="1"/>
      <c r="O22" s="1"/>
      <c r="P22" s="27">
        <v>79</v>
      </c>
      <c r="Q22" s="44">
        <f t="shared" si="1"/>
        <v>1548</v>
      </c>
      <c r="R22" s="72"/>
      <c r="S22" s="55"/>
      <c r="T22" s="71"/>
      <c r="U22" s="5">
        <f>Q22-сентябрь!Q22</f>
        <v>8</v>
      </c>
    </row>
    <row r="23" spans="1:21" ht="16.5" thickBot="1" x14ac:dyDescent="0.3">
      <c r="A23" s="87" t="s">
        <v>24</v>
      </c>
      <c r="B23" s="33">
        <f>B5+B8+B11+B14+B15+B18+B19+B20+B21+B22</f>
        <v>140940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282</v>
      </c>
      <c r="F23" s="35">
        <f t="shared" si="14"/>
        <v>140658</v>
      </c>
      <c r="G23" s="33">
        <f t="shared" si="14"/>
        <v>19399</v>
      </c>
      <c r="H23" s="34">
        <f t="shared" si="14"/>
        <v>59</v>
      </c>
      <c r="I23" s="34">
        <f t="shared" si="14"/>
        <v>133</v>
      </c>
      <c r="J23" s="34">
        <f t="shared" si="14"/>
        <v>4153</v>
      </c>
      <c r="K23" s="35">
        <f t="shared" si="14"/>
        <v>15054</v>
      </c>
      <c r="L23" s="33">
        <f t="shared" si="14"/>
        <v>7248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5">
        <f>P5+P8+P11+P14+P15+P18+P19+P20+P21+P22</f>
        <v>7248</v>
      </c>
      <c r="Q23" s="45">
        <f>G23+B23+L23</f>
        <v>167587</v>
      </c>
      <c r="R23" s="73"/>
      <c r="S23" s="74"/>
      <c r="T23" s="75"/>
      <c r="U23" s="5">
        <f>Q23-сентябрь!Q23</f>
        <v>272</v>
      </c>
    </row>
    <row r="24" spans="1:21" x14ac:dyDescent="0.25">
      <c r="B24"/>
      <c r="Q24" s="54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35" priority="12" operator="equal">
      <formula>0</formula>
    </cfRule>
  </conditionalFormatting>
  <conditionalFormatting sqref="Q5:Q12 Q19:Q21 Q23 Q14:Q17">
    <cfRule type="cellIs" dxfId="34" priority="11" operator="equal">
      <formula>0</formula>
    </cfRule>
  </conditionalFormatting>
  <conditionalFormatting sqref="L5:L12 L19:L21 L23 L14:L17">
    <cfRule type="cellIs" dxfId="33" priority="10" operator="equal">
      <formula>0</formula>
    </cfRule>
  </conditionalFormatting>
  <conditionalFormatting sqref="B18 G18">
    <cfRule type="cellIs" dxfId="32" priority="9" operator="equal">
      <formula>0</formula>
    </cfRule>
  </conditionalFormatting>
  <conditionalFormatting sqref="Q18">
    <cfRule type="cellIs" dxfId="31" priority="8" operator="equal">
      <formula>0</formula>
    </cfRule>
  </conditionalFormatting>
  <conditionalFormatting sqref="L18">
    <cfRule type="cellIs" dxfId="30" priority="7" operator="equal">
      <formula>0</formula>
    </cfRule>
  </conditionalFormatting>
  <conditionalFormatting sqref="B22 G22">
    <cfRule type="cellIs" dxfId="29" priority="6" operator="equal">
      <formula>0</formula>
    </cfRule>
  </conditionalFormatting>
  <conditionalFormatting sqref="Q22">
    <cfRule type="cellIs" dxfId="28" priority="5" operator="equal">
      <formula>0</formula>
    </cfRule>
  </conditionalFormatting>
  <conditionalFormatting sqref="L22">
    <cfRule type="cellIs" dxfId="27" priority="4" operator="equal">
      <formula>0</formula>
    </cfRule>
  </conditionalFormatting>
  <conditionalFormatting sqref="B13 G13">
    <cfRule type="cellIs" dxfId="26" priority="3" operator="equal">
      <formula>0</formula>
    </cfRule>
  </conditionalFormatting>
  <conditionalFormatting sqref="Q13">
    <cfRule type="cellIs" dxfId="25" priority="2" operator="equal">
      <formula>0</formula>
    </cfRule>
  </conditionalFormatting>
  <conditionalFormatting sqref="L13">
    <cfRule type="cellIs" dxfId="24" priority="1" operator="equal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activeCell="Q25" sqref="Q25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48" t="s">
        <v>0</v>
      </c>
      <c r="B1" s="151" t="s">
        <v>22</v>
      </c>
      <c r="C1" s="152"/>
      <c r="D1" s="152"/>
      <c r="E1" s="152"/>
      <c r="F1" s="153"/>
      <c r="G1" s="157" t="s">
        <v>23</v>
      </c>
      <c r="H1" s="152"/>
      <c r="I1" s="152"/>
      <c r="J1" s="152"/>
      <c r="K1" s="153"/>
      <c r="L1" s="157" t="s">
        <v>53</v>
      </c>
      <c r="M1" s="152"/>
      <c r="N1" s="152"/>
      <c r="O1" s="152"/>
      <c r="P1" s="153"/>
      <c r="Q1" s="159" t="s">
        <v>24</v>
      </c>
      <c r="R1" s="169" t="s">
        <v>67</v>
      </c>
      <c r="S1" s="170"/>
      <c r="T1" s="171"/>
    </row>
    <row r="2" spans="1:21" ht="15" customHeight="1" x14ac:dyDescent="0.25">
      <c r="A2" s="149"/>
      <c r="B2" s="154"/>
      <c r="C2" s="155"/>
      <c r="D2" s="155"/>
      <c r="E2" s="155"/>
      <c r="F2" s="156"/>
      <c r="G2" s="158"/>
      <c r="H2" s="155"/>
      <c r="I2" s="155"/>
      <c r="J2" s="155"/>
      <c r="K2" s="156"/>
      <c r="L2" s="158"/>
      <c r="M2" s="155"/>
      <c r="N2" s="155"/>
      <c r="O2" s="155"/>
      <c r="P2" s="156"/>
      <c r="Q2" s="160"/>
      <c r="R2" s="172"/>
      <c r="S2" s="173"/>
      <c r="T2" s="174"/>
    </row>
    <row r="3" spans="1:21" ht="15.75" customHeight="1" x14ac:dyDescent="0.25">
      <c r="A3" s="149"/>
      <c r="B3" s="154"/>
      <c r="C3" s="155"/>
      <c r="D3" s="155"/>
      <c r="E3" s="155"/>
      <c r="F3" s="156"/>
      <c r="G3" s="158"/>
      <c r="H3" s="155"/>
      <c r="I3" s="155"/>
      <c r="J3" s="155"/>
      <c r="K3" s="156"/>
      <c r="L3" s="158"/>
      <c r="M3" s="155"/>
      <c r="N3" s="155"/>
      <c r="O3" s="155"/>
      <c r="P3" s="156"/>
      <c r="Q3" s="160"/>
      <c r="R3" s="175"/>
      <c r="S3" s="176"/>
      <c r="T3" s="177"/>
    </row>
    <row r="4" spans="1:21" ht="15" customHeight="1" thickBot="1" x14ac:dyDescent="0.3">
      <c r="A4" s="150"/>
      <c r="B4" s="102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98" t="s">
        <v>65</v>
      </c>
      <c r="S4" s="100" t="s">
        <v>66</v>
      </c>
      <c r="T4" s="101" t="s">
        <v>53</v>
      </c>
    </row>
    <row r="5" spans="1:21" s="5" customFormat="1" x14ac:dyDescent="0.25">
      <c r="A5" s="82" t="s">
        <v>1</v>
      </c>
      <c r="B5" s="47">
        <f>B6+B7</f>
        <v>19281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19279</v>
      </c>
      <c r="G5" s="47">
        <f t="shared" si="0"/>
        <v>5407</v>
      </c>
      <c r="H5" s="48">
        <f t="shared" si="0"/>
        <v>2</v>
      </c>
      <c r="I5" s="48">
        <f t="shared" si="0"/>
        <v>46</v>
      </c>
      <c r="J5" s="48">
        <f t="shared" si="0"/>
        <v>1307</v>
      </c>
      <c r="K5" s="49">
        <f t="shared" si="0"/>
        <v>4052</v>
      </c>
      <c r="L5" s="47">
        <f t="shared" si="0"/>
        <v>3278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3278</v>
      </c>
      <c r="Q5" s="88">
        <f>G5+B5+L5</f>
        <v>27966</v>
      </c>
      <c r="R5" s="92"/>
      <c r="S5" s="95"/>
      <c r="T5" s="96"/>
      <c r="U5" s="5">
        <f>Q5-октябрь!Q5</f>
        <v>43</v>
      </c>
    </row>
    <row r="6" spans="1:21" s="6" customFormat="1" x14ac:dyDescent="0.25">
      <c r="A6" s="83" t="s">
        <v>2</v>
      </c>
      <c r="B6" s="28">
        <f>C6+D6+E6+F6</f>
        <v>8344</v>
      </c>
      <c r="C6" s="17"/>
      <c r="D6" s="17"/>
      <c r="E6" s="17">
        <v>2</v>
      </c>
      <c r="F6" s="29">
        <v>8342</v>
      </c>
      <c r="G6" s="28">
        <f>H6+I6+J6+K6</f>
        <v>3843</v>
      </c>
      <c r="H6" s="17">
        <v>1</v>
      </c>
      <c r="I6" s="17">
        <v>36</v>
      </c>
      <c r="J6" s="17">
        <v>1170</v>
      </c>
      <c r="K6" s="29">
        <v>2636</v>
      </c>
      <c r="L6" s="28">
        <f>M6+N6+O6+P6</f>
        <v>2402</v>
      </c>
      <c r="M6" s="17"/>
      <c r="N6" s="17"/>
      <c r="O6" s="17"/>
      <c r="P6" s="29">
        <v>2402</v>
      </c>
      <c r="Q6" s="43">
        <f>G6+B6+L6</f>
        <v>14589</v>
      </c>
      <c r="R6" s="66"/>
      <c r="S6" s="55"/>
      <c r="T6" s="62"/>
      <c r="U6" s="5">
        <f>Q6-октябрь!Q6</f>
        <v>22</v>
      </c>
    </row>
    <row r="7" spans="1:21" s="15" customFormat="1" x14ac:dyDescent="0.25">
      <c r="A7" s="83" t="s">
        <v>3</v>
      </c>
      <c r="B7" s="28">
        <f>C7+D7+E7+F7</f>
        <v>10937</v>
      </c>
      <c r="C7" s="4"/>
      <c r="D7" s="4"/>
      <c r="E7" s="4"/>
      <c r="F7" s="30">
        <v>10937</v>
      </c>
      <c r="G7" s="28">
        <f>H7+I7+J7+K7</f>
        <v>1564</v>
      </c>
      <c r="H7" s="4">
        <v>1</v>
      </c>
      <c r="I7" s="4">
        <v>10</v>
      </c>
      <c r="J7" s="4">
        <v>137</v>
      </c>
      <c r="K7" s="30">
        <v>1416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13377</v>
      </c>
      <c r="R7" s="67"/>
      <c r="S7" s="55"/>
      <c r="T7" s="68"/>
      <c r="U7" s="5">
        <f>Q7-октябрь!Q7</f>
        <v>21</v>
      </c>
    </row>
    <row r="8" spans="1:21" s="5" customFormat="1" x14ac:dyDescent="0.25">
      <c r="A8" s="84" t="s">
        <v>4</v>
      </c>
      <c r="B8" s="26">
        <f>B9+B10</f>
        <v>16523</v>
      </c>
      <c r="C8" s="1">
        <f t="shared" ref="C8:P8" si="2">C9+C10</f>
        <v>0</v>
      </c>
      <c r="D8" s="1">
        <f t="shared" si="2"/>
        <v>0</v>
      </c>
      <c r="E8" s="1">
        <f t="shared" si="2"/>
        <v>233</v>
      </c>
      <c r="F8" s="27">
        <f t="shared" si="2"/>
        <v>16290</v>
      </c>
      <c r="G8" s="26">
        <f t="shared" si="2"/>
        <v>2096</v>
      </c>
      <c r="H8" s="1">
        <f t="shared" si="2"/>
        <v>0</v>
      </c>
      <c r="I8" s="1">
        <f t="shared" si="2"/>
        <v>37</v>
      </c>
      <c r="J8" s="1">
        <f t="shared" si="2"/>
        <v>432</v>
      </c>
      <c r="K8" s="27">
        <f t="shared" si="2"/>
        <v>1627</v>
      </c>
      <c r="L8" s="26">
        <f t="shared" si="2"/>
        <v>669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669</v>
      </c>
      <c r="Q8" s="42">
        <f t="shared" si="1"/>
        <v>19288</v>
      </c>
      <c r="R8" s="66"/>
      <c r="S8" s="55"/>
      <c r="T8" s="62"/>
      <c r="U8" s="5">
        <f>Q8-октябрь!Q8</f>
        <v>300</v>
      </c>
    </row>
    <row r="9" spans="1:21" s="6" customFormat="1" x14ac:dyDescent="0.25">
      <c r="A9" s="83" t="s">
        <v>5</v>
      </c>
      <c r="B9" s="28">
        <f>C9+D9+E9+F9</f>
        <v>10023</v>
      </c>
      <c r="C9" s="17"/>
      <c r="D9" s="17"/>
      <c r="E9" s="17">
        <v>225</v>
      </c>
      <c r="F9" s="29">
        <v>9798</v>
      </c>
      <c r="G9" s="28">
        <f t="shared" ref="G9:G10" si="3">H9+I9+J9+K9</f>
        <v>1047</v>
      </c>
      <c r="H9" s="17"/>
      <c r="I9" s="17">
        <v>37</v>
      </c>
      <c r="J9" s="17">
        <v>320</v>
      </c>
      <c r="K9" s="29">
        <v>690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11184</v>
      </c>
      <c r="R9" s="66"/>
      <c r="S9" s="55"/>
      <c r="T9" s="62"/>
      <c r="U9" s="5">
        <f>Q9-октябрь!Q9</f>
        <v>295</v>
      </c>
    </row>
    <row r="10" spans="1:21" s="6" customFormat="1" x14ac:dyDescent="0.25">
      <c r="A10" s="83" t="s">
        <v>6</v>
      </c>
      <c r="B10" s="28">
        <f>C10+D10+E10+F10</f>
        <v>6500</v>
      </c>
      <c r="C10" s="17"/>
      <c r="D10" s="17"/>
      <c r="E10" s="17">
        <v>8</v>
      </c>
      <c r="F10" s="29">
        <v>6492</v>
      </c>
      <c r="G10" s="28">
        <f t="shared" si="3"/>
        <v>1049</v>
      </c>
      <c r="H10" s="17"/>
      <c r="I10" s="17"/>
      <c r="J10" s="17">
        <v>112</v>
      </c>
      <c r="K10" s="29">
        <v>937</v>
      </c>
      <c r="L10" s="28">
        <f t="shared" si="4"/>
        <v>555</v>
      </c>
      <c r="M10" s="17"/>
      <c r="N10" s="17"/>
      <c r="O10" s="17"/>
      <c r="P10" s="29">
        <v>555</v>
      </c>
      <c r="Q10" s="43">
        <f t="shared" si="1"/>
        <v>8104</v>
      </c>
      <c r="R10" s="66"/>
      <c r="S10" s="55"/>
      <c r="T10" s="62"/>
      <c r="U10" s="5">
        <f>Q10-октябрь!Q10</f>
        <v>5</v>
      </c>
    </row>
    <row r="11" spans="1:21" s="5" customFormat="1" x14ac:dyDescent="0.25">
      <c r="A11" s="85" t="s">
        <v>7</v>
      </c>
      <c r="B11" s="26">
        <f t="shared" ref="B11:O11" si="5">B12+B13</f>
        <v>27014</v>
      </c>
      <c r="C11" s="1">
        <f t="shared" si="5"/>
        <v>0</v>
      </c>
      <c r="D11" s="1">
        <f t="shared" si="5"/>
        <v>0</v>
      </c>
      <c r="E11" s="1">
        <f t="shared" si="5"/>
        <v>5</v>
      </c>
      <c r="F11" s="27">
        <f t="shared" si="5"/>
        <v>27009</v>
      </c>
      <c r="G11" s="26">
        <f t="shared" si="5"/>
        <v>2506</v>
      </c>
      <c r="H11" s="1">
        <f t="shared" si="5"/>
        <v>6</v>
      </c>
      <c r="I11" s="1">
        <f t="shared" si="5"/>
        <v>5</v>
      </c>
      <c r="J11" s="1">
        <f t="shared" si="5"/>
        <v>355</v>
      </c>
      <c r="K11" s="27">
        <f t="shared" si="5"/>
        <v>2140</v>
      </c>
      <c r="L11" s="26">
        <f t="shared" si="5"/>
        <v>556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556</v>
      </c>
      <c r="Q11" s="42">
        <f t="shared" si="1"/>
        <v>30076</v>
      </c>
      <c r="R11" s="66"/>
      <c r="S11" s="55"/>
      <c r="T11" s="62"/>
      <c r="U11" s="5">
        <f>Q11-октябрь!Q11</f>
        <v>-14</v>
      </c>
    </row>
    <row r="12" spans="1:21" s="6" customFormat="1" x14ac:dyDescent="0.25">
      <c r="A12" s="86" t="s">
        <v>8</v>
      </c>
      <c r="B12" s="28">
        <f>C12+D12+E12+F12</f>
        <v>14700</v>
      </c>
      <c r="C12" s="17"/>
      <c r="D12" s="17"/>
      <c r="E12" s="17">
        <v>4</v>
      </c>
      <c r="F12" s="29">
        <v>14696</v>
      </c>
      <c r="G12" s="28">
        <f t="shared" ref="G12:G14" si="6">H12+I12+J12+K12</f>
        <v>1388</v>
      </c>
      <c r="H12" s="17">
        <v>5</v>
      </c>
      <c r="I12" s="17">
        <v>4</v>
      </c>
      <c r="J12" s="17">
        <v>196</v>
      </c>
      <c r="K12" s="29">
        <v>1183</v>
      </c>
      <c r="L12" s="28">
        <f t="shared" ref="L12:L14" si="7">M12+N12+O12+P12</f>
        <v>277</v>
      </c>
      <c r="M12" s="17"/>
      <c r="N12" s="17"/>
      <c r="O12" s="17"/>
      <c r="P12" s="29">
        <v>277</v>
      </c>
      <c r="Q12" s="43">
        <f t="shared" si="1"/>
        <v>16365</v>
      </c>
      <c r="R12" s="66"/>
      <c r="S12" s="55"/>
      <c r="T12" s="62"/>
      <c r="U12" s="5">
        <f>Q12-октябрь!Q12</f>
        <v>3</v>
      </c>
    </row>
    <row r="13" spans="1:21" s="6" customFormat="1" x14ac:dyDescent="0.25">
      <c r="A13" s="86" t="s">
        <v>9</v>
      </c>
      <c r="B13" s="28">
        <f>C13+D13+E13+F13</f>
        <v>12314</v>
      </c>
      <c r="C13" s="17"/>
      <c r="D13" s="17"/>
      <c r="E13" s="17">
        <v>1</v>
      </c>
      <c r="F13" s="29">
        <v>12313</v>
      </c>
      <c r="G13" s="28">
        <f t="shared" si="6"/>
        <v>1118</v>
      </c>
      <c r="H13" s="17">
        <v>1</v>
      </c>
      <c r="I13" s="17">
        <v>1</v>
      </c>
      <c r="J13" s="17">
        <v>159</v>
      </c>
      <c r="K13" s="29">
        <v>957</v>
      </c>
      <c r="L13" s="28">
        <f t="shared" si="7"/>
        <v>279</v>
      </c>
      <c r="M13" s="17"/>
      <c r="N13" s="17"/>
      <c r="O13" s="17"/>
      <c r="P13" s="29">
        <v>279</v>
      </c>
      <c r="Q13" s="43">
        <f t="shared" si="1"/>
        <v>13711</v>
      </c>
      <c r="R13" s="66"/>
      <c r="S13" s="55"/>
      <c r="T13" s="62"/>
      <c r="U13" s="5">
        <f>Q13-октябрь!Q13</f>
        <v>-17</v>
      </c>
    </row>
    <row r="14" spans="1:21" s="16" customFormat="1" x14ac:dyDescent="0.25">
      <c r="A14" s="85" t="s">
        <v>10</v>
      </c>
      <c r="B14" s="31">
        <f>C14+D14+E14+F14</f>
        <v>11350</v>
      </c>
      <c r="C14" s="3"/>
      <c r="D14" s="3"/>
      <c r="E14" s="3">
        <v>37</v>
      </c>
      <c r="F14" s="32">
        <v>11313</v>
      </c>
      <c r="G14" s="31">
        <f t="shared" si="6"/>
        <v>1956</v>
      </c>
      <c r="H14" s="3">
        <v>10</v>
      </c>
      <c r="I14" s="3">
        <v>29</v>
      </c>
      <c r="J14" s="3">
        <v>719</v>
      </c>
      <c r="K14" s="32">
        <v>1198</v>
      </c>
      <c r="L14" s="31">
        <f t="shared" si="7"/>
        <v>588</v>
      </c>
      <c r="M14" s="3"/>
      <c r="N14" s="3"/>
      <c r="O14" s="3"/>
      <c r="P14" s="32">
        <v>588</v>
      </c>
      <c r="Q14" s="44">
        <f t="shared" si="1"/>
        <v>13894</v>
      </c>
      <c r="R14" s="69"/>
      <c r="S14" s="55"/>
      <c r="T14" s="70"/>
      <c r="U14" s="5">
        <f>Q14-октябрь!Q14</f>
        <v>26</v>
      </c>
    </row>
    <row r="15" spans="1:21" s="5" customFormat="1" x14ac:dyDescent="0.25">
      <c r="A15" s="84" t="s">
        <v>11</v>
      </c>
      <c r="B15" s="26">
        <f t="shared" ref="B15:P15" si="8">B16+B17</f>
        <v>15937</v>
      </c>
      <c r="C15" s="1">
        <f t="shared" si="8"/>
        <v>0</v>
      </c>
      <c r="D15" s="1">
        <f t="shared" si="8"/>
        <v>0</v>
      </c>
      <c r="E15" s="1">
        <f t="shared" si="8"/>
        <v>1</v>
      </c>
      <c r="F15" s="27">
        <f t="shared" si="8"/>
        <v>15936</v>
      </c>
      <c r="G15" s="26">
        <f t="shared" si="8"/>
        <v>2000</v>
      </c>
      <c r="H15" s="1">
        <f t="shared" si="8"/>
        <v>8</v>
      </c>
      <c r="I15" s="1">
        <f t="shared" si="8"/>
        <v>1</v>
      </c>
      <c r="J15" s="1">
        <f t="shared" si="8"/>
        <v>237</v>
      </c>
      <c r="K15" s="27">
        <f>K16+K17</f>
        <v>1754</v>
      </c>
      <c r="L15" s="26">
        <f t="shared" si="8"/>
        <v>662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662</v>
      </c>
      <c r="Q15" s="42">
        <f t="shared" si="1"/>
        <v>18599</v>
      </c>
      <c r="R15" s="66"/>
      <c r="S15" s="55"/>
      <c r="T15" s="62"/>
      <c r="U15" s="5">
        <f>Q15-октябрь!Q15</f>
        <v>15</v>
      </c>
    </row>
    <row r="16" spans="1:21" s="6" customFormat="1" x14ac:dyDescent="0.25">
      <c r="A16" s="83" t="s">
        <v>12</v>
      </c>
      <c r="B16" s="28">
        <f>C16+D16+E16+F16</f>
        <v>3008</v>
      </c>
      <c r="C16" s="17"/>
      <c r="D16" s="17"/>
      <c r="E16" s="17">
        <v>1</v>
      </c>
      <c r="F16" s="29">
        <v>3007</v>
      </c>
      <c r="G16" s="28">
        <f t="shared" ref="G16:G20" si="9">H16+I16+J16+K16</f>
        <v>763</v>
      </c>
      <c r="H16" s="17">
        <v>1</v>
      </c>
      <c r="I16" s="17"/>
      <c r="J16" s="17">
        <v>128</v>
      </c>
      <c r="K16" s="29">
        <v>634</v>
      </c>
      <c r="L16" s="28">
        <f t="shared" ref="L16:L20" si="10">M16+N16+O16+P16</f>
        <v>352</v>
      </c>
      <c r="M16" s="17"/>
      <c r="N16" s="17"/>
      <c r="O16" s="17"/>
      <c r="P16" s="29">
        <v>352</v>
      </c>
      <c r="Q16" s="43">
        <f t="shared" si="1"/>
        <v>4123</v>
      </c>
      <c r="R16" s="66"/>
      <c r="S16" s="55"/>
      <c r="T16" s="62"/>
      <c r="U16" s="5">
        <f>Q16-октябрь!Q16</f>
        <v>7</v>
      </c>
    </row>
    <row r="17" spans="1:21" s="6" customFormat="1" x14ac:dyDescent="0.25">
      <c r="A17" s="86" t="s">
        <v>13</v>
      </c>
      <c r="B17" s="28">
        <f>C17+D17+E17+F17</f>
        <v>12929</v>
      </c>
      <c r="C17" s="17"/>
      <c r="D17" s="17"/>
      <c r="E17" s="17"/>
      <c r="F17" s="29">
        <v>12929</v>
      </c>
      <c r="G17" s="28">
        <f t="shared" si="9"/>
        <v>1237</v>
      </c>
      <c r="H17" s="17">
        <v>7</v>
      </c>
      <c r="I17" s="17">
        <v>1</v>
      </c>
      <c r="J17" s="17">
        <v>109</v>
      </c>
      <c r="K17" s="29">
        <v>1120</v>
      </c>
      <c r="L17" s="28">
        <f t="shared" si="10"/>
        <v>310</v>
      </c>
      <c r="M17" s="17"/>
      <c r="N17" s="17"/>
      <c r="O17" s="17"/>
      <c r="P17" s="29">
        <v>310</v>
      </c>
      <c r="Q17" s="43">
        <f t="shared" si="1"/>
        <v>14476</v>
      </c>
      <c r="R17" s="66"/>
      <c r="S17" s="55"/>
      <c r="T17" s="62"/>
      <c r="U17" s="5">
        <f>Q17-октябрь!Q17</f>
        <v>8</v>
      </c>
    </row>
    <row r="18" spans="1:21" s="7" customFormat="1" x14ac:dyDescent="0.25">
      <c r="A18" s="85" t="s">
        <v>14</v>
      </c>
      <c r="B18" s="31">
        <f t="shared" ref="B18:B22" si="11">C18+D18+E18+F18</f>
        <v>17827</v>
      </c>
      <c r="C18" s="1"/>
      <c r="D18" s="1"/>
      <c r="E18" s="1">
        <v>1</v>
      </c>
      <c r="F18" s="27">
        <v>17826</v>
      </c>
      <c r="G18" s="31">
        <f t="shared" si="9"/>
        <v>2032</v>
      </c>
      <c r="H18" s="1">
        <v>16</v>
      </c>
      <c r="I18" s="1">
        <v>4</v>
      </c>
      <c r="J18" s="1">
        <v>368</v>
      </c>
      <c r="K18" s="27">
        <v>1644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20004</v>
      </c>
      <c r="R18" s="66"/>
      <c r="S18" s="55"/>
      <c r="T18" s="71"/>
      <c r="U18" s="5">
        <f>Q18-октябрь!Q18</f>
        <v>16</v>
      </c>
    </row>
    <row r="19" spans="1:21" s="16" customFormat="1" x14ac:dyDescent="0.25">
      <c r="A19" s="85" t="s">
        <v>15</v>
      </c>
      <c r="B19" s="31">
        <f t="shared" si="11"/>
        <v>14420</v>
      </c>
      <c r="C19" s="3"/>
      <c r="D19" s="3"/>
      <c r="E19" s="3"/>
      <c r="F19" s="32">
        <v>14420</v>
      </c>
      <c r="G19" s="31">
        <f t="shared" si="9"/>
        <v>1423</v>
      </c>
      <c r="H19" s="3"/>
      <c r="I19" s="3">
        <v>6</v>
      </c>
      <c r="J19" s="3">
        <v>509</v>
      </c>
      <c r="K19" s="32">
        <v>908</v>
      </c>
      <c r="L19" s="31">
        <f t="shared" si="10"/>
        <v>742</v>
      </c>
      <c r="M19" s="3"/>
      <c r="N19" s="3"/>
      <c r="O19" s="3"/>
      <c r="P19" s="32">
        <v>742</v>
      </c>
      <c r="Q19" s="44">
        <f t="shared" si="1"/>
        <v>16585</v>
      </c>
      <c r="R19" s="69"/>
      <c r="S19" s="55"/>
      <c r="T19" s="70"/>
      <c r="U19" s="5">
        <f>Q19-октябрь!Q19</f>
        <v>14</v>
      </c>
    </row>
    <row r="20" spans="1:21" s="7" customFormat="1" x14ac:dyDescent="0.25">
      <c r="A20" s="84" t="s">
        <v>16</v>
      </c>
      <c r="B20" s="31">
        <f t="shared" si="11"/>
        <v>13024</v>
      </c>
      <c r="C20" s="3"/>
      <c r="D20" s="3"/>
      <c r="E20" s="3">
        <v>2</v>
      </c>
      <c r="F20" s="32">
        <v>13022</v>
      </c>
      <c r="G20" s="31">
        <f t="shared" si="9"/>
        <v>1160</v>
      </c>
      <c r="H20" s="1">
        <v>6</v>
      </c>
      <c r="I20" s="1">
        <v>3</v>
      </c>
      <c r="J20" s="1">
        <v>122</v>
      </c>
      <c r="K20" s="27">
        <v>1029</v>
      </c>
      <c r="L20" s="31">
        <f t="shared" si="10"/>
        <v>270</v>
      </c>
      <c r="M20" s="1"/>
      <c r="N20" s="1"/>
      <c r="O20" s="1"/>
      <c r="P20" s="27">
        <v>270</v>
      </c>
      <c r="Q20" s="44">
        <f t="shared" si="1"/>
        <v>14454</v>
      </c>
      <c r="R20" s="72"/>
      <c r="S20" s="55"/>
      <c r="T20" s="71"/>
      <c r="U20" s="5">
        <f>Q20-октябрь!Q20</f>
        <v>-7</v>
      </c>
    </row>
    <row r="21" spans="1:21" s="7" customFormat="1" x14ac:dyDescent="0.25">
      <c r="A21" s="84" t="s">
        <v>17</v>
      </c>
      <c r="B21" s="31">
        <f t="shared" si="11"/>
        <v>4702</v>
      </c>
      <c r="C21" s="1"/>
      <c r="D21" s="1"/>
      <c r="E21" s="1"/>
      <c r="F21" s="27">
        <v>4702</v>
      </c>
      <c r="G21" s="31">
        <f>H21+I21+J21+K21</f>
        <v>603</v>
      </c>
      <c r="H21" s="1">
        <v>5</v>
      </c>
      <c r="I21" s="1"/>
      <c r="J21" s="1">
        <v>94</v>
      </c>
      <c r="K21" s="27">
        <v>504</v>
      </c>
      <c r="L21" s="31">
        <f>M21+N21+O21+P21</f>
        <v>261</v>
      </c>
      <c r="M21" s="1"/>
      <c r="N21" s="1"/>
      <c r="O21" s="1"/>
      <c r="P21" s="27">
        <v>261</v>
      </c>
      <c r="Q21" s="44">
        <f t="shared" si="1"/>
        <v>5566</v>
      </c>
      <c r="R21" s="72"/>
      <c r="S21" s="55"/>
      <c r="T21" s="71"/>
      <c r="U21" s="5">
        <f>Q21-октябрь!Q21</f>
        <v>0</v>
      </c>
    </row>
    <row r="22" spans="1:21" s="7" customFormat="1" x14ac:dyDescent="0.25">
      <c r="A22" s="84" t="s">
        <v>18</v>
      </c>
      <c r="B22" s="31">
        <f t="shared" si="11"/>
        <v>1216</v>
      </c>
      <c r="C22" s="1"/>
      <c r="D22" s="1"/>
      <c r="E22" s="1"/>
      <c r="F22" s="27">
        <v>1216</v>
      </c>
      <c r="G22" s="31">
        <f t="shared" ref="G22" si="12">H22+I22+J22+K22</f>
        <v>253</v>
      </c>
      <c r="H22" s="1">
        <v>6</v>
      </c>
      <c r="I22" s="1">
        <v>4</v>
      </c>
      <c r="J22" s="1">
        <v>25</v>
      </c>
      <c r="K22" s="27">
        <v>218</v>
      </c>
      <c r="L22" s="31">
        <f t="shared" ref="L22" si="13">M22+N22+O22+P22</f>
        <v>79</v>
      </c>
      <c r="M22" s="1"/>
      <c r="N22" s="1"/>
      <c r="O22" s="1"/>
      <c r="P22" s="27">
        <v>79</v>
      </c>
      <c r="Q22" s="44">
        <f t="shared" si="1"/>
        <v>1548</v>
      </c>
      <c r="R22" s="72"/>
      <c r="S22" s="55"/>
      <c r="T22" s="71"/>
      <c r="U22" s="5">
        <f>Q22-октябрь!Q22</f>
        <v>0</v>
      </c>
    </row>
    <row r="23" spans="1:21" ht="16.5" thickBot="1" x14ac:dyDescent="0.3">
      <c r="A23" s="87" t="s">
        <v>24</v>
      </c>
      <c r="B23" s="33">
        <f>B5+B8+B11+B14+B15+B18+B19+B20+B21+B22</f>
        <v>141294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281</v>
      </c>
      <c r="F23" s="35">
        <f t="shared" si="14"/>
        <v>141013</v>
      </c>
      <c r="G23" s="33">
        <f t="shared" si="14"/>
        <v>19436</v>
      </c>
      <c r="H23" s="34">
        <f t="shared" si="14"/>
        <v>59</v>
      </c>
      <c r="I23" s="34">
        <f t="shared" si="14"/>
        <v>135</v>
      </c>
      <c r="J23" s="34">
        <f t="shared" si="14"/>
        <v>4168</v>
      </c>
      <c r="K23" s="35">
        <f t="shared" si="14"/>
        <v>15074</v>
      </c>
      <c r="L23" s="33">
        <f t="shared" si="14"/>
        <v>7250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5">
        <f>P5+P8+P11+P14+P15+P18+P19+P20+P21+P22</f>
        <v>7250</v>
      </c>
      <c r="Q23" s="45">
        <f>G23+B23+L23</f>
        <v>167980</v>
      </c>
      <c r="R23" s="73"/>
      <c r="S23" s="74"/>
      <c r="T23" s="75"/>
      <c r="U23" s="5">
        <f>Q23-октябрь!Q23</f>
        <v>393</v>
      </c>
    </row>
    <row r="24" spans="1:21" x14ac:dyDescent="0.25">
      <c r="B24"/>
      <c r="Q24" s="54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B1:F3"/>
    <mergeCell ref="G1:K3"/>
    <mergeCell ref="Q1:Q4"/>
    <mergeCell ref="L1:P3"/>
  </mergeCells>
  <conditionalFormatting sqref="B5:B12 G5:G12 G19:G21 B19:B21 B23 G23 G14:G17 B14:B17">
    <cfRule type="cellIs" dxfId="23" priority="12" operator="equal">
      <formula>0</formula>
    </cfRule>
  </conditionalFormatting>
  <conditionalFormatting sqref="Q5:Q12 Q19:Q21 Q23 Q14:Q17">
    <cfRule type="cellIs" dxfId="22" priority="11" operator="equal">
      <formula>0</formula>
    </cfRule>
  </conditionalFormatting>
  <conditionalFormatting sqref="L5:L12 L19:L21 L23 L14:L17">
    <cfRule type="cellIs" dxfId="21" priority="10" operator="equal">
      <formula>0</formula>
    </cfRule>
  </conditionalFormatting>
  <conditionalFormatting sqref="B18 G18">
    <cfRule type="cellIs" dxfId="20" priority="9" operator="equal">
      <formula>0</formula>
    </cfRule>
  </conditionalFormatting>
  <conditionalFormatting sqref="Q18">
    <cfRule type="cellIs" dxfId="19" priority="8" operator="equal">
      <formula>0</formula>
    </cfRule>
  </conditionalFormatting>
  <conditionalFormatting sqref="L18">
    <cfRule type="cellIs" dxfId="18" priority="7" operator="equal">
      <formula>0</formula>
    </cfRule>
  </conditionalFormatting>
  <conditionalFormatting sqref="B22 G22">
    <cfRule type="cellIs" dxfId="17" priority="6" operator="equal">
      <formula>0</formula>
    </cfRule>
  </conditionalFormatting>
  <conditionalFormatting sqref="Q22">
    <cfRule type="cellIs" dxfId="16" priority="5" operator="equal">
      <formula>0</formula>
    </cfRule>
  </conditionalFormatting>
  <conditionalFormatting sqref="L22">
    <cfRule type="cellIs" dxfId="15" priority="4" operator="equal">
      <formula>0</formula>
    </cfRule>
  </conditionalFormatting>
  <conditionalFormatting sqref="B13 G13">
    <cfRule type="cellIs" dxfId="14" priority="3" operator="equal">
      <formula>0</formula>
    </cfRule>
  </conditionalFormatting>
  <conditionalFormatting sqref="Q13">
    <cfRule type="cellIs" dxfId="13" priority="2" operator="equal">
      <formula>0</formula>
    </cfRule>
  </conditionalFormatting>
  <conditionalFormatting sqref="L13">
    <cfRule type="cellIs" dxfId="12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85" zoomScaleNormal="85" workbookViewId="0">
      <selection activeCell="P30" sqref="P30"/>
    </sheetView>
  </sheetViews>
  <sheetFormatPr defaultRowHeight="15" x14ac:dyDescent="0.25"/>
  <cols>
    <col min="1" max="1" width="23.42578125" bestFit="1" customWidth="1"/>
    <col min="2" max="2" width="9.140625" style="5"/>
    <col min="3" max="4" width="9.140625" hidden="1" customWidth="1"/>
    <col min="13" max="15" width="9.140625" hidden="1" customWidth="1"/>
    <col min="17" max="17" width="9.5703125" customWidth="1"/>
    <col min="18" max="20" width="13.42578125" customWidth="1"/>
    <col min="21" max="21" width="11.28515625" style="21" customWidth="1"/>
  </cols>
  <sheetData>
    <row r="1" spans="1:21" ht="15" customHeight="1" x14ac:dyDescent="0.25">
      <c r="A1" s="148" t="s">
        <v>0</v>
      </c>
      <c r="B1" s="178" t="s">
        <v>22</v>
      </c>
      <c r="C1" s="179"/>
      <c r="D1" s="179"/>
      <c r="E1" s="179"/>
      <c r="F1" s="180"/>
      <c r="G1" s="184" t="s">
        <v>23</v>
      </c>
      <c r="H1" s="179"/>
      <c r="I1" s="179"/>
      <c r="J1" s="179"/>
      <c r="K1" s="180"/>
      <c r="L1" s="184" t="s">
        <v>53</v>
      </c>
      <c r="M1" s="179"/>
      <c r="N1" s="179"/>
      <c r="O1" s="179"/>
      <c r="P1" s="180"/>
      <c r="Q1" s="159" t="s">
        <v>24</v>
      </c>
      <c r="R1" s="169" t="s">
        <v>67</v>
      </c>
      <c r="S1" s="170"/>
      <c r="T1" s="171"/>
      <c r="U1" s="18"/>
    </row>
    <row r="2" spans="1:21" ht="15" customHeight="1" x14ac:dyDescent="0.25">
      <c r="A2" s="149"/>
      <c r="B2" s="181"/>
      <c r="C2" s="182"/>
      <c r="D2" s="182"/>
      <c r="E2" s="182"/>
      <c r="F2" s="183"/>
      <c r="G2" s="185"/>
      <c r="H2" s="182"/>
      <c r="I2" s="182"/>
      <c r="J2" s="182"/>
      <c r="K2" s="183"/>
      <c r="L2" s="185"/>
      <c r="M2" s="182"/>
      <c r="N2" s="182"/>
      <c r="O2" s="182"/>
      <c r="P2" s="183"/>
      <c r="Q2" s="160"/>
      <c r="R2" s="172"/>
      <c r="S2" s="173"/>
      <c r="T2" s="174"/>
      <c r="U2" s="18"/>
    </row>
    <row r="3" spans="1:21" ht="15.75" customHeight="1" x14ac:dyDescent="0.25">
      <c r="A3" s="149"/>
      <c r="B3" s="181"/>
      <c r="C3" s="182"/>
      <c r="D3" s="182"/>
      <c r="E3" s="182"/>
      <c r="F3" s="183"/>
      <c r="G3" s="185"/>
      <c r="H3" s="182"/>
      <c r="I3" s="182"/>
      <c r="J3" s="182"/>
      <c r="K3" s="183"/>
      <c r="L3" s="185"/>
      <c r="M3" s="182"/>
      <c r="N3" s="182"/>
      <c r="O3" s="182"/>
      <c r="P3" s="183"/>
      <c r="Q3" s="160"/>
      <c r="R3" s="175"/>
      <c r="S3" s="176"/>
      <c r="T3" s="177"/>
      <c r="U3" s="18"/>
    </row>
    <row r="4" spans="1:21" ht="15" customHeight="1" thickBot="1" x14ac:dyDescent="0.3">
      <c r="A4" s="150"/>
      <c r="B4" s="103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9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9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98" t="s">
        <v>65</v>
      </c>
      <c r="S4" s="50" t="s">
        <v>66</v>
      </c>
      <c r="T4" s="51" t="s">
        <v>53</v>
      </c>
      <c r="U4" s="18"/>
    </row>
    <row r="5" spans="1:21" s="5" customFormat="1" x14ac:dyDescent="0.25">
      <c r="A5" s="82" t="s">
        <v>1</v>
      </c>
      <c r="B5" s="47">
        <f>B6+B7</f>
        <v>19303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19301</v>
      </c>
      <c r="G5" s="47">
        <f t="shared" si="0"/>
        <v>5419</v>
      </c>
      <c r="H5" s="48">
        <f t="shared" si="0"/>
        <v>2</v>
      </c>
      <c r="I5" s="48">
        <f t="shared" si="0"/>
        <v>46</v>
      </c>
      <c r="J5" s="48">
        <f t="shared" si="0"/>
        <v>1309</v>
      </c>
      <c r="K5" s="49">
        <f t="shared" si="0"/>
        <v>4062</v>
      </c>
      <c r="L5" s="47">
        <f t="shared" si="0"/>
        <v>3276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3276</v>
      </c>
      <c r="Q5" s="88">
        <f>G5+B5+L5</f>
        <v>27998</v>
      </c>
      <c r="R5" s="92"/>
      <c r="S5" s="93"/>
      <c r="T5" s="94"/>
      <c r="U5" s="19">
        <f>Q5-ноябрь!Q5</f>
        <v>32</v>
      </c>
    </row>
    <row r="6" spans="1:21" s="6" customFormat="1" x14ac:dyDescent="0.25">
      <c r="A6" s="83" t="s">
        <v>2</v>
      </c>
      <c r="B6" s="28">
        <f>C6+D6+E6+F6</f>
        <v>8356</v>
      </c>
      <c r="C6" s="17"/>
      <c r="D6" s="17"/>
      <c r="E6" s="17">
        <v>2</v>
      </c>
      <c r="F6" s="29">
        <v>8354</v>
      </c>
      <c r="G6" s="28">
        <f>H6+I6+J6+K6</f>
        <v>3853</v>
      </c>
      <c r="H6" s="17">
        <v>1</v>
      </c>
      <c r="I6" s="17">
        <v>36</v>
      </c>
      <c r="J6" s="17">
        <v>1172</v>
      </c>
      <c r="K6" s="29">
        <v>2644</v>
      </c>
      <c r="L6" s="28">
        <f>M6+N6+O6+P6</f>
        <v>2400</v>
      </c>
      <c r="M6" s="17"/>
      <c r="N6" s="17"/>
      <c r="O6" s="17"/>
      <c r="P6" s="29">
        <v>2400</v>
      </c>
      <c r="Q6" s="43">
        <f>G6+B6+L6</f>
        <v>14609</v>
      </c>
      <c r="R6" s="66"/>
      <c r="S6" s="55"/>
      <c r="T6" s="62"/>
      <c r="U6" s="19">
        <f>Q6-ноябрь!Q6</f>
        <v>20</v>
      </c>
    </row>
    <row r="7" spans="1:21" s="15" customFormat="1" x14ac:dyDescent="0.25">
      <c r="A7" s="83" t="s">
        <v>3</v>
      </c>
      <c r="B7" s="28">
        <f>C7+D7+E7+F7</f>
        <v>10947</v>
      </c>
      <c r="C7" s="4"/>
      <c r="D7" s="4"/>
      <c r="E7" s="4"/>
      <c r="F7" s="30">
        <v>10947</v>
      </c>
      <c r="G7" s="28">
        <f>H7+I7+J7+K7</f>
        <v>1566</v>
      </c>
      <c r="H7" s="4">
        <v>1</v>
      </c>
      <c r="I7" s="4">
        <v>10</v>
      </c>
      <c r="J7" s="4">
        <v>137</v>
      </c>
      <c r="K7" s="30">
        <v>1418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13389</v>
      </c>
      <c r="R7" s="67"/>
      <c r="S7" s="55"/>
      <c r="T7" s="68"/>
      <c r="U7" s="19">
        <f>Q7-ноябрь!Q7</f>
        <v>12</v>
      </c>
    </row>
    <row r="8" spans="1:21" s="5" customFormat="1" x14ac:dyDescent="0.25">
      <c r="A8" s="84" t="s">
        <v>4</v>
      </c>
      <c r="B8" s="26">
        <f>B9+B10</f>
        <v>16555</v>
      </c>
      <c r="C8" s="1">
        <f t="shared" ref="C8:P8" si="2">C9+C10</f>
        <v>0</v>
      </c>
      <c r="D8" s="1">
        <f t="shared" si="2"/>
        <v>0</v>
      </c>
      <c r="E8" s="1">
        <f t="shared" si="2"/>
        <v>233</v>
      </c>
      <c r="F8" s="27">
        <f t="shared" si="2"/>
        <v>16322</v>
      </c>
      <c r="G8" s="26">
        <f t="shared" si="2"/>
        <v>2097</v>
      </c>
      <c r="H8" s="1">
        <f t="shared" si="2"/>
        <v>0</v>
      </c>
      <c r="I8" s="1">
        <f t="shared" si="2"/>
        <v>37</v>
      </c>
      <c r="J8" s="1">
        <f t="shared" si="2"/>
        <v>431</v>
      </c>
      <c r="K8" s="27">
        <f t="shared" si="2"/>
        <v>1629</v>
      </c>
      <c r="L8" s="26">
        <f t="shared" si="2"/>
        <v>669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669</v>
      </c>
      <c r="Q8" s="42">
        <f t="shared" si="1"/>
        <v>19321</v>
      </c>
      <c r="R8" s="66"/>
      <c r="S8" s="55"/>
      <c r="T8" s="62"/>
      <c r="U8" s="19">
        <f>Q8-ноябрь!Q8</f>
        <v>33</v>
      </c>
    </row>
    <row r="9" spans="1:21" s="6" customFormat="1" x14ac:dyDescent="0.25">
      <c r="A9" s="83" t="s">
        <v>5</v>
      </c>
      <c r="B9" s="28">
        <f>C9+D9+E9+F9</f>
        <v>10039</v>
      </c>
      <c r="C9" s="17"/>
      <c r="D9" s="17"/>
      <c r="E9" s="17">
        <v>225</v>
      </c>
      <c r="F9" s="29">
        <v>9814</v>
      </c>
      <c r="G9" s="28">
        <f t="shared" ref="G9:G10" si="3">H9+I9+J9+K9</f>
        <v>1048</v>
      </c>
      <c r="H9" s="17"/>
      <c r="I9" s="17">
        <v>37</v>
      </c>
      <c r="J9" s="17">
        <v>320</v>
      </c>
      <c r="K9" s="29">
        <v>691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11201</v>
      </c>
      <c r="R9" s="66"/>
      <c r="S9" s="55"/>
      <c r="T9" s="62"/>
      <c r="U9" s="19">
        <f>Q9-ноябрь!Q9</f>
        <v>17</v>
      </c>
    </row>
    <row r="10" spans="1:21" s="6" customFormat="1" x14ac:dyDescent="0.25">
      <c r="A10" s="83" t="s">
        <v>6</v>
      </c>
      <c r="B10" s="28">
        <f>C10+D10+E10+F10</f>
        <v>6516</v>
      </c>
      <c r="C10" s="17"/>
      <c r="D10" s="17"/>
      <c r="E10" s="17">
        <v>8</v>
      </c>
      <c r="F10" s="29">
        <v>6508</v>
      </c>
      <c r="G10" s="28">
        <f t="shared" si="3"/>
        <v>1049</v>
      </c>
      <c r="H10" s="17"/>
      <c r="I10" s="17"/>
      <c r="J10" s="17">
        <v>111</v>
      </c>
      <c r="K10" s="29">
        <v>938</v>
      </c>
      <c r="L10" s="28">
        <f t="shared" si="4"/>
        <v>555</v>
      </c>
      <c r="M10" s="17"/>
      <c r="N10" s="17"/>
      <c r="O10" s="17"/>
      <c r="P10" s="29">
        <v>555</v>
      </c>
      <c r="Q10" s="43">
        <f t="shared" si="1"/>
        <v>8120</v>
      </c>
      <c r="R10" s="66"/>
      <c r="S10" s="55"/>
      <c r="T10" s="62"/>
      <c r="U10" s="19">
        <f>Q10-ноябрь!Q10</f>
        <v>16</v>
      </c>
    </row>
    <row r="11" spans="1:21" s="5" customFormat="1" x14ac:dyDescent="0.25">
      <c r="A11" s="85" t="s">
        <v>7</v>
      </c>
      <c r="B11" s="26">
        <f t="shared" ref="B11:O11" si="5">B12+B13</f>
        <v>27000</v>
      </c>
      <c r="C11" s="1">
        <f t="shared" si="5"/>
        <v>0</v>
      </c>
      <c r="D11" s="1">
        <f t="shared" si="5"/>
        <v>0</v>
      </c>
      <c r="E11" s="1">
        <f t="shared" si="5"/>
        <v>5</v>
      </c>
      <c r="F11" s="27">
        <f t="shared" si="5"/>
        <v>26995</v>
      </c>
      <c r="G11" s="26">
        <f t="shared" si="5"/>
        <v>2510</v>
      </c>
      <c r="H11" s="1">
        <f t="shared" si="5"/>
        <v>6</v>
      </c>
      <c r="I11" s="1">
        <f t="shared" si="5"/>
        <v>5</v>
      </c>
      <c r="J11" s="1">
        <f t="shared" si="5"/>
        <v>352</v>
      </c>
      <c r="K11" s="27">
        <f t="shared" si="5"/>
        <v>2147</v>
      </c>
      <c r="L11" s="26">
        <f t="shared" si="5"/>
        <v>555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555</v>
      </c>
      <c r="Q11" s="42">
        <f t="shared" si="1"/>
        <v>30065</v>
      </c>
      <c r="R11" s="66"/>
      <c r="S11" s="55"/>
      <c r="T11" s="62"/>
      <c r="U11" s="19">
        <f>Q11-ноябрь!Q11</f>
        <v>-11</v>
      </c>
    </row>
    <row r="12" spans="1:21" s="6" customFormat="1" x14ac:dyDescent="0.25">
      <c r="A12" s="86" t="s">
        <v>8</v>
      </c>
      <c r="B12" s="28">
        <f>C12+D12+E12+F12</f>
        <v>14718</v>
      </c>
      <c r="C12" s="17"/>
      <c r="D12" s="17"/>
      <c r="E12" s="17">
        <v>4</v>
      </c>
      <c r="F12" s="29">
        <v>14714</v>
      </c>
      <c r="G12" s="28">
        <f t="shared" ref="G12:G14" si="6">H12+I12+J12+K12</f>
        <v>1388</v>
      </c>
      <c r="H12" s="17">
        <v>5</v>
      </c>
      <c r="I12" s="17">
        <v>4</v>
      </c>
      <c r="J12" s="17">
        <v>193</v>
      </c>
      <c r="K12" s="29">
        <v>1186</v>
      </c>
      <c r="L12" s="28">
        <f t="shared" ref="L12:L14" si="7">M12+N12+O12+P12</f>
        <v>277</v>
      </c>
      <c r="M12" s="17"/>
      <c r="N12" s="17"/>
      <c r="O12" s="17"/>
      <c r="P12" s="29">
        <v>277</v>
      </c>
      <c r="Q12" s="43">
        <f t="shared" si="1"/>
        <v>16383</v>
      </c>
      <c r="R12" s="66"/>
      <c r="S12" s="55"/>
      <c r="T12" s="62"/>
      <c r="U12" s="19">
        <f>Q12-ноябрь!Q12</f>
        <v>18</v>
      </c>
    </row>
    <row r="13" spans="1:21" s="6" customFormat="1" x14ac:dyDescent="0.25">
      <c r="A13" s="86" t="s">
        <v>9</v>
      </c>
      <c r="B13" s="28">
        <f>C13+D13+E13+F13</f>
        <v>12282</v>
      </c>
      <c r="C13" s="17"/>
      <c r="D13" s="17"/>
      <c r="E13" s="17">
        <v>1</v>
      </c>
      <c r="F13" s="29">
        <v>12281</v>
      </c>
      <c r="G13" s="28">
        <f t="shared" si="6"/>
        <v>1122</v>
      </c>
      <c r="H13" s="17">
        <v>1</v>
      </c>
      <c r="I13" s="17">
        <v>1</v>
      </c>
      <c r="J13" s="17">
        <v>159</v>
      </c>
      <c r="K13" s="29">
        <v>961</v>
      </c>
      <c r="L13" s="28">
        <f t="shared" si="7"/>
        <v>278</v>
      </c>
      <c r="M13" s="17"/>
      <c r="N13" s="17"/>
      <c r="O13" s="17"/>
      <c r="P13" s="29">
        <v>278</v>
      </c>
      <c r="Q13" s="43">
        <f t="shared" si="1"/>
        <v>13682</v>
      </c>
      <c r="R13" s="66"/>
      <c r="S13" s="55"/>
      <c r="T13" s="62"/>
      <c r="U13" s="19">
        <f>Q13-ноябрь!Q13</f>
        <v>-29</v>
      </c>
    </row>
    <row r="14" spans="1:21" s="16" customFormat="1" x14ac:dyDescent="0.25">
      <c r="A14" s="85" t="s">
        <v>10</v>
      </c>
      <c r="B14" s="31">
        <f>C14+D14+E14+F14</f>
        <v>11326</v>
      </c>
      <c r="C14" s="3"/>
      <c r="D14" s="3"/>
      <c r="E14" s="3">
        <v>37</v>
      </c>
      <c r="F14" s="32">
        <v>11289</v>
      </c>
      <c r="G14" s="31">
        <f t="shared" si="6"/>
        <v>1959</v>
      </c>
      <c r="H14" s="3">
        <v>10</v>
      </c>
      <c r="I14" s="3">
        <v>29</v>
      </c>
      <c r="J14" s="3">
        <v>722</v>
      </c>
      <c r="K14" s="32">
        <v>1198</v>
      </c>
      <c r="L14" s="31">
        <f t="shared" si="7"/>
        <v>586</v>
      </c>
      <c r="M14" s="3"/>
      <c r="N14" s="3"/>
      <c r="O14" s="3"/>
      <c r="P14" s="32">
        <v>586</v>
      </c>
      <c r="Q14" s="44">
        <f t="shared" si="1"/>
        <v>13871</v>
      </c>
      <c r="R14" s="69"/>
      <c r="S14" s="55"/>
      <c r="T14" s="70"/>
      <c r="U14" s="19">
        <f>Q14-ноябрь!Q14</f>
        <v>-23</v>
      </c>
    </row>
    <row r="15" spans="1:21" s="5" customFormat="1" x14ac:dyDescent="0.25">
      <c r="A15" s="84" t="s">
        <v>54</v>
      </c>
      <c r="B15" s="26">
        <f t="shared" ref="B15:P15" si="8">B16+B17</f>
        <v>15939</v>
      </c>
      <c r="C15" s="1">
        <f t="shared" si="8"/>
        <v>0</v>
      </c>
      <c r="D15" s="1">
        <f t="shared" si="8"/>
        <v>0</v>
      </c>
      <c r="E15" s="1">
        <f t="shared" si="8"/>
        <v>1</v>
      </c>
      <c r="F15" s="27">
        <f t="shared" si="8"/>
        <v>15938</v>
      </c>
      <c r="G15" s="26">
        <f t="shared" si="8"/>
        <v>2001</v>
      </c>
      <c r="H15" s="1">
        <f t="shared" si="8"/>
        <v>8</v>
      </c>
      <c r="I15" s="1">
        <f t="shared" si="8"/>
        <v>1</v>
      </c>
      <c r="J15" s="1">
        <f t="shared" si="8"/>
        <v>239</v>
      </c>
      <c r="K15" s="27">
        <f t="shared" si="8"/>
        <v>1753</v>
      </c>
      <c r="L15" s="26">
        <f t="shared" si="8"/>
        <v>662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662</v>
      </c>
      <c r="Q15" s="42">
        <f t="shared" si="1"/>
        <v>18602</v>
      </c>
      <c r="R15" s="66"/>
      <c r="S15" s="55"/>
      <c r="T15" s="62"/>
      <c r="U15" s="19">
        <f>Q15-ноябрь!Q15</f>
        <v>3</v>
      </c>
    </row>
    <row r="16" spans="1:21" s="6" customFormat="1" x14ac:dyDescent="0.25">
      <c r="A16" s="83" t="s">
        <v>12</v>
      </c>
      <c r="B16" s="28">
        <f>C16+D16+E16+F16</f>
        <v>3007</v>
      </c>
      <c r="C16" s="17"/>
      <c r="D16" s="17"/>
      <c r="E16" s="17">
        <v>1</v>
      </c>
      <c r="F16" s="29">
        <v>3006</v>
      </c>
      <c r="G16" s="28">
        <f t="shared" ref="G16:G20" si="9">H16+I16+J16+K16</f>
        <v>764</v>
      </c>
      <c r="H16" s="17">
        <v>1</v>
      </c>
      <c r="I16" s="17"/>
      <c r="J16" s="17">
        <v>129</v>
      </c>
      <c r="K16" s="29">
        <v>634</v>
      </c>
      <c r="L16" s="28">
        <f t="shared" ref="L16:L20" si="10">M16+N16+O16+P16</f>
        <v>352</v>
      </c>
      <c r="M16" s="17"/>
      <c r="N16" s="17"/>
      <c r="O16" s="17"/>
      <c r="P16" s="29">
        <v>352</v>
      </c>
      <c r="Q16" s="43">
        <f t="shared" si="1"/>
        <v>4123</v>
      </c>
      <c r="R16" s="66"/>
      <c r="S16" s="55"/>
      <c r="T16" s="62"/>
      <c r="U16" s="19">
        <f>Q16-ноябрь!Q16</f>
        <v>0</v>
      </c>
    </row>
    <row r="17" spans="1:21" s="6" customFormat="1" x14ac:dyDescent="0.25">
      <c r="A17" s="86" t="s">
        <v>13</v>
      </c>
      <c r="B17" s="28">
        <f>C17+D17+E17+F17</f>
        <v>12932</v>
      </c>
      <c r="C17" s="17"/>
      <c r="D17" s="17"/>
      <c r="E17" s="17"/>
      <c r="F17" s="29">
        <v>12932</v>
      </c>
      <c r="G17" s="28">
        <f t="shared" si="9"/>
        <v>1237</v>
      </c>
      <c r="H17" s="17">
        <v>7</v>
      </c>
      <c r="I17" s="17">
        <v>1</v>
      </c>
      <c r="J17" s="17">
        <v>110</v>
      </c>
      <c r="K17" s="29">
        <v>1119</v>
      </c>
      <c r="L17" s="28">
        <f t="shared" si="10"/>
        <v>310</v>
      </c>
      <c r="M17" s="17"/>
      <c r="N17" s="17"/>
      <c r="O17" s="17"/>
      <c r="P17" s="29">
        <v>310</v>
      </c>
      <c r="Q17" s="43">
        <f t="shared" si="1"/>
        <v>14479</v>
      </c>
      <c r="R17" s="66"/>
      <c r="S17" s="55"/>
      <c r="T17" s="62"/>
      <c r="U17" s="19">
        <f>Q17-ноябрь!Q17</f>
        <v>3</v>
      </c>
    </row>
    <row r="18" spans="1:21" s="7" customFormat="1" x14ac:dyDescent="0.25">
      <c r="A18" s="85" t="s">
        <v>14</v>
      </c>
      <c r="B18" s="31">
        <f t="shared" ref="B18" si="11">C18+D18+E18+F18</f>
        <v>17836</v>
      </c>
      <c r="C18" s="1"/>
      <c r="D18" s="1"/>
      <c r="E18" s="1">
        <v>1</v>
      </c>
      <c r="F18" s="27">
        <v>17835</v>
      </c>
      <c r="G18" s="31">
        <f t="shared" si="9"/>
        <v>2052</v>
      </c>
      <c r="H18" s="1">
        <v>16</v>
      </c>
      <c r="I18" s="1">
        <v>4</v>
      </c>
      <c r="J18" s="1">
        <v>368</v>
      </c>
      <c r="K18" s="27">
        <v>1664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20033</v>
      </c>
      <c r="R18" s="66"/>
      <c r="S18" s="55"/>
      <c r="T18" s="71"/>
      <c r="U18" s="19">
        <f>Q18-ноябрь!Q18</f>
        <v>29</v>
      </c>
    </row>
    <row r="19" spans="1:21" s="16" customFormat="1" x14ac:dyDescent="0.25">
      <c r="A19" s="85" t="s">
        <v>15</v>
      </c>
      <c r="B19" s="31">
        <f t="shared" ref="B19:B22" si="12">C19+D19+E19+F19</f>
        <v>14438</v>
      </c>
      <c r="C19" s="3"/>
      <c r="D19" s="3"/>
      <c r="E19" s="3"/>
      <c r="F19" s="32">
        <v>14438</v>
      </c>
      <c r="G19" s="31">
        <f t="shared" si="9"/>
        <v>1427</v>
      </c>
      <c r="H19" s="3"/>
      <c r="I19" s="3">
        <v>6</v>
      </c>
      <c r="J19" s="3">
        <v>509</v>
      </c>
      <c r="K19" s="32">
        <v>912</v>
      </c>
      <c r="L19" s="31">
        <f t="shared" si="10"/>
        <v>742</v>
      </c>
      <c r="M19" s="3"/>
      <c r="N19" s="3"/>
      <c r="O19" s="3"/>
      <c r="P19" s="32">
        <v>742</v>
      </c>
      <c r="Q19" s="44">
        <f t="shared" si="1"/>
        <v>16607</v>
      </c>
      <c r="R19" s="69"/>
      <c r="S19" s="55"/>
      <c r="T19" s="70"/>
      <c r="U19" s="19">
        <f>Q19-ноябрь!Q19</f>
        <v>22</v>
      </c>
    </row>
    <row r="20" spans="1:21" s="7" customFormat="1" x14ac:dyDescent="0.25">
      <c r="A20" s="84" t="s">
        <v>16</v>
      </c>
      <c r="B20" s="31">
        <f t="shared" si="12"/>
        <v>13033</v>
      </c>
      <c r="C20" s="3"/>
      <c r="D20" s="3"/>
      <c r="E20" s="3">
        <v>2</v>
      </c>
      <c r="F20" s="32">
        <v>13031</v>
      </c>
      <c r="G20" s="31">
        <f t="shared" si="9"/>
        <v>1165</v>
      </c>
      <c r="H20" s="1">
        <v>6</v>
      </c>
      <c r="I20" s="1">
        <v>3</v>
      </c>
      <c r="J20" s="1">
        <v>124</v>
      </c>
      <c r="K20" s="27">
        <v>1032</v>
      </c>
      <c r="L20" s="31">
        <f t="shared" si="10"/>
        <v>268</v>
      </c>
      <c r="M20" s="1"/>
      <c r="N20" s="1"/>
      <c r="O20" s="1"/>
      <c r="P20" s="27">
        <v>268</v>
      </c>
      <c r="Q20" s="44">
        <f t="shared" si="1"/>
        <v>14466</v>
      </c>
      <c r="R20" s="72"/>
      <c r="S20" s="55"/>
      <c r="T20" s="71"/>
      <c r="U20" s="19">
        <f>Q20-ноябрь!Q20</f>
        <v>12</v>
      </c>
    </row>
    <row r="21" spans="1:21" s="7" customFormat="1" x14ac:dyDescent="0.25">
      <c r="A21" s="84" t="s">
        <v>17</v>
      </c>
      <c r="B21" s="31">
        <f t="shared" si="12"/>
        <v>4707</v>
      </c>
      <c r="C21" s="1"/>
      <c r="D21" s="1"/>
      <c r="E21" s="1"/>
      <c r="F21" s="27">
        <v>4707</v>
      </c>
      <c r="G21" s="31">
        <f>H21+I21+J21+K21</f>
        <v>601</v>
      </c>
      <c r="H21" s="1">
        <v>5</v>
      </c>
      <c r="I21" s="1"/>
      <c r="J21" s="1">
        <v>94</v>
      </c>
      <c r="K21" s="27">
        <v>502</v>
      </c>
      <c r="L21" s="31">
        <f>M21+N21+O21+P21</f>
        <v>261</v>
      </c>
      <c r="M21" s="1"/>
      <c r="N21" s="1"/>
      <c r="O21" s="1"/>
      <c r="P21" s="27">
        <v>261</v>
      </c>
      <c r="Q21" s="44">
        <f t="shared" si="1"/>
        <v>5569</v>
      </c>
      <c r="R21" s="72"/>
      <c r="S21" s="55"/>
      <c r="T21" s="71"/>
      <c r="U21" s="19">
        <f>Q21-ноябрь!Q21</f>
        <v>3</v>
      </c>
    </row>
    <row r="22" spans="1:21" s="7" customFormat="1" x14ac:dyDescent="0.25">
      <c r="A22" s="84" t="s">
        <v>18</v>
      </c>
      <c r="B22" s="31">
        <f t="shared" si="12"/>
        <v>1215</v>
      </c>
      <c r="C22" s="1"/>
      <c r="D22" s="1"/>
      <c r="E22" s="1"/>
      <c r="F22" s="27">
        <v>1215</v>
      </c>
      <c r="G22" s="31">
        <f t="shared" ref="G22" si="13">H22+I22+J22+K22</f>
        <v>253</v>
      </c>
      <c r="H22" s="1">
        <v>6</v>
      </c>
      <c r="I22" s="1">
        <v>4</v>
      </c>
      <c r="J22" s="1">
        <v>25</v>
      </c>
      <c r="K22" s="27">
        <v>218</v>
      </c>
      <c r="L22" s="31">
        <f t="shared" ref="L22" si="14">M22+N22+O22+P22</f>
        <v>79</v>
      </c>
      <c r="M22" s="1"/>
      <c r="N22" s="1"/>
      <c r="O22" s="1"/>
      <c r="P22" s="27">
        <v>79</v>
      </c>
      <c r="Q22" s="44">
        <f t="shared" si="1"/>
        <v>1547</v>
      </c>
      <c r="R22" s="72"/>
      <c r="S22" s="55"/>
      <c r="T22" s="71"/>
      <c r="U22" s="19">
        <f>Q22-ноябрь!Q22</f>
        <v>-1</v>
      </c>
    </row>
    <row r="23" spans="1:21" ht="16.5" thickBot="1" x14ac:dyDescent="0.3">
      <c r="A23" s="87" t="s">
        <v>24</v>
      </c>
      <c r="B23" s="33">
        <f>B5+B8+B11+B14+B15+B18+B19+B20+B21+B22</f>
        <v>141352</v>
      </c>
      <c r="C23" s="34">
        <f t="shared" ref="C23:O23" si="15">C5+C8+C11+C14+C15+C18+C19+C20+C21+C22</f>
        <v>0</v>
      </c>
      <c r="D23" s="34">
        <f t="shared" si="15"/>
        <v>0</v>
      </c>
      <c r="E23" s="34">
        <f t="shared" si="15"/>
        <v>281</v>
      </c>
      <c r="F23" s="35">
        <f t="shared" si="15"/>
        <v>141071</v>
      </c>
      <c r="G23" s="33">
        <f t="shared" si="15"/>
        <v>19484</v>
      </c>
      <c r="H23" s="34">
        <f t="shared" si="15"/>
        <v>59</v>
      </c>
      <c r="I23" s="34">
        <f t="shared" si="15"/>
        <v>135</v>
      </c>
      <c r="J23" s="34">
        <f t="shared" si="15"/>
        <v>4173</v>
      </c>
      <c r="K23" s="35">
        <f t="shared" si="15"/>
        <v>15117</v>
      </c>
      <c r="L23" s="33">
        <f t="shared" si="15"/>
        <v>7243</v>
      </c>
      <c r="M23" s="34">
        <f t="shared" si="15"/>
        <v>0</v>
      </c>
      <c r="N23" s="34">
        <f t="shared" si="15"/>
        <v>0</v>
      </c>
      <c r="O23" s="34">
        <f t="shared" si="15"/>
        <v>0</v>
      </c>
      <c r="P23" s="35">
        <f>P5+P8+P11+P14+P15+P18+P19+P20+P21+P22</f>
        <v>7243</v>
      </c>
      <c r="Q23" s="45">
        <f>G23+B23+L23</f>
        <v>168079</v>
      </c>
      <c r="R23" s="73"/>
      <c r="S23" s="74"/>
      <c r="T23" s="75"/>
      <c r="U23" s="19">
        <f>Q23-ноябрь!Q23</f>
        <v>99</v>
      </c>
    </row>
    <row r="24" spans="1:21" x14ac:dyDescent="0.25">
      <c r="B24"/>
      <c r="Q24" s="61"/>
      <c r="R24" s="21"/>
    </row>
    <row r="26" spans="1:21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11" priority="16" operator="equal">
      <formula>0</formula>
    </cfRule>
  </conditionalFormatting>
  <conditionalFormatting sqref="L18">
    <cfRule type="cellIs" dxfId="10" priority="11" operator="equal">
      <formula>0</formula>
    </cfRule>
  </conditionalFormatting>
  <conditionalFormatting sqref="L5:L12 L19:L21 L23 L14:L17">
    <cfRule type="cellIs" dxfId="9" priority="14" operator="equal">
      <formula>0</formula>
    </cfRule>
  </conditionalFormatting>
  <conditionalFormatting sqref="B18 G18">
    <cfRule type="cellIs" dxfId="8" priority="13" operator="equal">
      <formula>0</formula>
    </cfRule>
  </conditionalFormatting>
  <conditionalFormatting sqref="L22">
    <cfRule type="cellIs" dxfId="7" priority="8" operator="equal">
      <formula>0</formula>
    </cfRule>
  </conditionalFormatting>
  <conditionalFormatting sqref="B22 G22">
    <cfRule type="cellIs" dxfId="6" priority="10" operator="equal">
      <formula>0</formula>
    </cfRule>
  </conditionalFormatting>
  <conditionalFormatting sqref="L13">
    <cfRule type="cellIs" dxfId="5" priority="5" operator="equal">
      <formula>0</formula>
    </cfRule>
  </conditionalFormatting>
  <conditionalFormatting sqref="B13 G13">
    <cfRule type="cellIs" dxfId="4" priority="7" operator="equal">
      <formula>0</formula>
    </cfRule>
  </conditionalFormatting>
  <conditionalFormatting sqref="Q22">
    <cfRule type="cellIs" dxfId="3" priority="2" operator="equal">
      <formula>0</formula>
    </cfRule>
  </conditionalFormatting>
  <conditionalFormatting sqref="Q5:Q12 Q19:Q21 Q23 Q14:Q17">
    <cfRule type="cellIs" dxfId="2" priority="4" operator="equal">
      <formula>0</formula>
    </cfRule>
  </conditionalFormatting>
  <conditionalFormatting sqref="Q18">
    <cfRule type="cellIs" dxfId="1" priority="3" operator="equal">
      <formula>0</formula>
    </cfRule>
  </conditionalFormatting>
  <conditionalFormatting sqref="Q13">
    <cfRule type="cellIs" dxfId="0" priority="1" operator="equal">
      <formula>0</formula>
    </cfRule>
  </conditionalFormatting>
  <pageMargins left="0.7" right="0.7" top="0.75" bottom="0.75" header="0.3" footer="0.3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5" zoomScaleNormal="85" workbookViewId="0">
      <selection sqref="A1:A4"/>
    </sheetView>
  </sheetViews>
  <sheetFormatPr defaultRowHeight="15" x14ac:dyDescent="0.25"/>
  <cols>
    <col min="1" max="1" width="23.42578125" bestFit="1" customWidth="1"/>
    <col min="2" max="2" width="9.140625" style="5"/>
    <col min="3" max="4" width="9.140625" hidden="1" customWidth="1"/>
    <col min="13" max="15" width="0" hidden="1" customWidth="1"/>
    <col min="17" max="17" width="9.5703125" customWidth="1"/>
    <col min="18" max="18" width="8.28515625" style="21" customWidth="1"/>
    <col min="19" max="20" width="8.28515625" customWidth="1"/>
  </cols>
  <sheetData>
    <row r="1" spans="1:22" ht="15" customHeight="1" x14ac:dyDescent="0.25">
      <c r="A1" s="148" t="s">
        <v>0</v>
      </c>
      <c r="B1" s="151" t="s">
        <v>22</v>
      </c>
      <c r="C1" s="152"/>
      <c r="D1" s="152"/>
      <c r="E1" s="152"/>
      <c r="F1" s="153"/>
      <c r="G1" s="157" t="s">
        <v>23</v>
      </c>
      <c r="H1" s="152"/>
      <c r="I1" s="152"/>
      <c r="J1" s="152"/>
      <c r="K1" s="153"/>
      <c r="L1" s="157" t="s">
        <v>53</v>
      </c>
      <c r="M1" s="152"/>
      <c r="N1" s="152"/>
      <c r="O1" s="152"/>
      <c r="P1" s="153"/>
      <c r="Q1" s="159" t="s">
        <v>24</v>
      </c>
      <c r="R1" s="139" t="s">
        <v>68</v>
      </c>
      <c r="S1" s="140"/>
      <c r="T1" s="141"/>
    </row>
    <row r="2" spans="1:22" ht="15" customHeight="1" x14ac:dyDescent="0.25">
      <c r="A2" s="149"/>
      <c r="B2" s="154"/>
      <c r="C2" s="155"/>
      <c r="D2" s="155"/>
      <c r="E2" s="155"/>
      <c r="F2" s="156"/>
      <c r="G2" s="158"/>
      <c r="H2" s="155"/>
      <c r="I2" s="155"/>
      <c r="J2" s="155"/>
      <c r="K2" s="156"/>
      <c r="L2" s="158"/>
      <c r="M2" s="155"/>
      <c r="N2" s="155"/>
      <c r="O2" s="155"/>
      <c r="P2" s="156"/>
      <c r="Q2" s="160"/>
      <c r="R2" s="142"/>
      <c r="S2" s="143"/>
      <c r="T2" s="144"/>
    </row>
    <row r="3" spans="1:22" ht="15.75" customHeight="1" x14ac:dyDescent="0.25">
      <c r="A3" s="149"/>
      <c r="B3" s="154"/>
      <c r="C3" s="155"/>
      <c r="D3" s="155"/>
      <c r="E3" s="155"/>
      <c r="F3" s="156"/>
      <c r="G3" s="158"/>
      <c r="H3" s="155"/>
      <c r="I3" s="155"/>
      <c r="J3" s="155"/>
      <c r="K3" s="156"/>
      <c r="L3" s="158"/>
      <c r="M3" s="155"/>
      <c r="N3" s="155"/>
      <c r="O3" s="155"/>
      <c r="P3" s="156"/>
      <c r="Q3" s="160"/>
      <c r="R3" s="145"/>
      <c r="S3" s="146"/>
      <c r="T3" s="147"/>
    </row>
    <row r="4" spans="1:22" ht="15" customHeight="1" thickBot="1" x14ac:dyDescent="0.3">
      <c r="A4" s="150"/>
      <c r="B4" s="102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98" t="s">
        <v>65</v>
      </c>
      <c r="S4" s="50" t="s">
        <v>66</v>
      </c>
      <c r="T4" s="51" t="s">
        <v>53</v>
      </c>
    </row>
    <row r="5" spans="1:22" s="5" customFormat="1" x14ac:dyDescent="0.25">
      <c r="A5" s="82" t="s">
        <v>1</v>
      </c>
      <c r="B5" s="47">
        <f>B6+B7</f>
        <v>18854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18852</v>
      </c>
      <c r="G5" s="47">
        <f t="shared" si="0"/>
        <v>5173</v>
      </c>
      <c r="H5" s="48">
        <f t="shared" si="0"/>
        <v>2</v>
      </c>
      <c r="I5" s="48">
        <f t="shared" si="0"/>
        <v>39</v>
      </c>
      <c r="J5" s="48">
        <f t="shared" si="0"/>
        <v>1226</v>
      </c>
      <c r="K5" s="49">
        <f t="shared" si="0"/>
        <v>3906</v>
      </c>
      <c r="L5" s="47">
        <f t="shared" si="0"/>
        <v>3247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3247</v>
      </c>
      <c r="Q5" s="88">
        <f>G5+B5+L5</f>
        <v>27274</v>
      </c>
      <c r="R5" s="89"/>
      <c r="S5" s="90"/>
      <c r="T5" s="91"/>
      <c r="U5" s="5">
        <v>27248</v>
      </c>
      <c r="V5" s="5">
        <f>Q5-U5</f>
        <v>26</v>
      </c>
    </row>
    <row r="6" spans="1:22" s="6" customFormat="1" x14ac:dyDescent="0.25">
      <c r="A6" s="83" t="s">
        <v>2</v>
      </c>
      <c r="B6" s="28">
        <f>C6+D6+E6+F6</f>
        <v>7990</v>
      </c>
      <c r="C6" s="17"/>
      <c r="D6" s="17"/>
      <c r="E6" s="17">
        <v>2</v>
      </c>
      <c r="F6" s="29">
        <v>7988</v>
      </c>
      <c r="G6" s="28">
        <f>H6+I6+J6+K6</f>
        <v>3656</v>
      </c>
      <c r="H6" s="17">
        <v>1</v>
      </c>
      <c r="I6" s="17">
        <v>30</v>
      </c>
      <c r="J6" s="17">
        <v>1093</v>
      </c>
      <c r="K6" s="29">
        <v>2532</v>
      </c>
      <c r="L6" s="28">
        <f>M6+N6+O6+P6</f>
        <v>2370</v>
      </c>
      <c r="M6" s="17"/>
      <c r="N6" s="17"/>
      <c r="O6" s="17"/>
      <c r="P6" s="29">
        <v>2370</v>
      </c>
      <c r="Q6" s="43">
        <f>G6+B6+L6</f>
        <v>14016</v>
      </c>
      <c r="R6" s="52"/>
      <c r="S6" s="53"/>
      <c r="T6" s="62"/>
      <c r="U6" s="6">
        <v>13982</v>
      </c>
      <c r="V6" s="5">
        <f t="shared" ref="V6:V23" si="1">Q6-U6</f>
        <v>34</v>
      </c>
    </row>
    <row r="7" spans="1:22" s="15" customFormat="1" x14ac:dyDescent="0.25">
      <c r="A7" s="83" t="s">
        <v>3</v>
      </c>
      <c r="B7" s="28">
        <f>C7+D7+E7+F7</f>
        <v>10864</v>
      </c>
      <c r="C7" s="4"/>
      <c r="D7" s="4"/>
      <c r="E7" s="4"/>
      <c r="F7" s="30">
        <v>10864</v>
      </c>
      <c r="G7" s="28">
        <f>H7+I7+J7+K7</f>
        <v>1517</v>
      </c>
      <c r="H7" s="4">
        <v>1</v>
      </c>
      <c r="I7" s="4">
        <v>9</v>
      </c>
      <c r="J7" s="4">
        <v>133</v>
      </c>
      <c r="K7" s="30">
        <v>1374</v>
      </c>
      <c r="L7" s="28">
        <f>M7+N7+O7+P7</f>
        <v>877</v>
      </c>
      <c r="M7" s="4"/>
      <c r="N7" s="4"/>
      <c r="O7" s="4"/>
      <c r="P7" s="30">
        <v>877</v>
      </c>
      <c r="Q7" s="43">
        <f t="shared" ref="Q7:Q22" si="2">G7+B7+L7</f>
        <v>13258</v>
      </c>
      <c r="R7" s="104"/>
      <c r="S7" s="53"/>
      <c r="T7" s="62"/>
      <c r="U7" s="15">
        <v>13266</v>
      </c>
      <c r="V7" s="5">
        <f t="shared" si="1"/>
        <v>-8</v>
      </c>
    </row>
    <row r="8" spans="1:22" s="5" customFormat="1" x14ac:dyDescent="0.25">
      <c r="A8" s="84" t="s">
        <v>4</v>
      </c>
      <c r="B8" s="26">
        <f>B9+B10</f>
        <v>15308</v>
      </c>
      <c r="C8" s="1">
        <f t="shared" ref="C8:P8" si="3">C9+C10</f>
        <v>0</v>
      </c>
      <c r="D8" s="1">
        <f t="shared" si="3"/>
        <v>0</v>
      </c>
      <c r="E8" s="1">
        <f t="shared" si="3"/>
        <v>169</v>
      </c>
      <c r="F8" s="27">
        <f t="shared" si="3"/>
        <v>15139</v>
      </c>
      <c r="G8" s="26">
        <f t="shared" si="3"/>
        <v>1830</v>
      </c>
      <c r="H8" s="1">
        <f t="shared" si="3"/>
        <v>0</v>
      </c>
      <c r="I8" s="1">
        <f t="shared" si="3"/>
        <v>5</v>
      </c>
      <c r="J8" s="1">
        <f t="shared" si="3"/>
        <v>400</v>
      </c>
      <c r="K8" s="27">
        <f t="shared" si="3"/>
        <v>1425</v>
      </c>
      <c r="L8" s="26">
        <f t="shared" si="3"/>
        <v>666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27">
        <f t="shared" si="3"/>
        <v>666</v>
      </c>
      <c r="Q8" s="42">
        <f t="shared" si="2"/>
        <v>17804</v>
      </c>
      <c r="R8" s="52"/>
      <c r="S8" s="53"/>
      <c r="T8" s="37"/>
      <c r="U8" s="5">
        <v>17832</v>
      </c>
      <c r="V8" s="5">
        <f t="shared" si="1"/>
        <v>-28</v>
      </c>
    </row>
    <row r="9" spans="1:22" s="6" customFormat="1" x14ac:dyDescent="0.25">
      <c r="A9" s="83" t="s">
        <v>5</v>
      </c>
      <c r="B9" s="28">
        <f>C9+D9+E9+F9</f>
        <v>8891</v>
      </c>
      <c r="C9" s="17"/>
      <c r="D9" s="17"/>
      <c r="E9" s="17">
        <v>162</v>
      </c>
      <c r="F9" s="29">
        <v>8729</v>
      </c>
      <c r="G9" s="28">
        <f t="shared" ref="G9:G10" si="4">H9+I9+J9+K9</f>
        <v>892</v>
      </c>
      <c r="H9" s="17"/>
      <c r="I9" s="17">
        <v>5</v>
      </c>
      <c r="J9" s="17">
        <v>297</v>
      </c>
      <c r="K9" s="29">
        <v>590</v>
      </c>
      <c r="L9" s="28">
        <f t="shared" ref="L9" si="5">M9+N9+O9+P9</f>
        <v>109</v>
      </c>
      <c r="M9" s="17"/>
      <c r="N9" s="17"/>
      <c r="O9" s="17"/>
      <c r="P9" s="29">
        <v>109</v>
      </c>
      <c r="Q9" s="43">
        <f t="shared" si="2"/>
        <v>9892</v>
      </c>
      <c r="R9" s="105"/>
      <c r="S9" s="56"/>
      <c r="T9" s="68"/>
      <c r="U9" s="6">
        <v>9915</v>
      </c>
      <c r="V9" s="5">
        <f t="shared" si="1"/>
        <v>-23</v>
      </c>
    </row>
    <row r="10" spans="1:22" s="6" customFormat="1" x14ac:dyDescent="0.25">
      <c r="A10" s="83" t="s">
        <v>6</v>
      </c>
      <c r="B10" s="28">
        <f>C10+D10+E10+F10</f>
        <v>6417</v>
      </c>
      <c r="C10" s="17"/>
      <c r="D10" s="17"/>
      <c r="E10" s="17">
        <v>7</v>
      </c>
      <c r="F10" s="29">
        <v>6410</v>
      </c>
      <c r="G10" s="28">
        <f t="shared" si="4"/>
        <v>938</v>
      </c>
      <c r="H10" s="17"/>
      <c r="I10" s="17"/>
      <c r="J10" s="17">
        <v>103</v>
      </c>
      <c r="K10" s="29">
        <v>835</v>
      </c>
      <c r="L10" s="28">
        <f>M10+N10+O10+P10</f>
        <v>557</v>
      </c>
      <c r="M10" s="17"/>
      <c r="N10" s="17"/>
      <c r="O10" s="17"/>
      <c r="P10" s="29">
        <v>557</v>
      </c>
      <c r="Q10" s="43">
        <f t="shared" si="2"/>
        <v>7912</v>
      </c>
      <c r="R10" s="104"/>
      <c r="S10" s="53"/>
      <c r="T10" s="68"/>
      <c r="U10" s="6">
        <v>7917</v>
      </c>
      <c r="V10" s="5">
        <f t="shared" si="1"/>
        <v>-5</v>
      </c>
    </row>
    <row r="11" spans="1:22" s="5" customFormat="1" x14ac:dyDescent="0.25">
      <c r="A11" s="85" t="s">
        <v>7</v>
      </c>
      <c r="B11" s="26">
        <f t="shared" ref="B11:O11" si="6">B12+B13</f>
        <v>26577</v>
      </c>
      <c r="C11" s="1">
        <f t="shared" si="6"/>
        <v>0</v>
      </c>
      <c r="D11" s="1">
        <f t="shared" si="6"/>
        <v>0</v>
      </c>
      <c r="E11" s="1">
        <f t="shared" si="6"/>
        <v>5</v>
      </c>
      <c r="F11" s="27">
        <f t="shared" si="6"/>
        <v>26572</v>
      </c>
      <c r="G11" s="26">
        <f t="shared" si="6"/>
        <v>2392</v>
      </c>
      <c r="H11" s="1">
        <f t="shared" si="6"/>
        <v>6</v>
      </c>
      <c r="I11" s="1">
        <f t="shared" si="6"/>
        <v>5</v>
      </c>
      <c r="J11" s="1">
        <f t="shared" si="6"/>
        <v>298</v>
      </c>
      <c r="K11" s="27">
        <f t="shared" si="6"/>
        <v>2083</v>
      </c>
      <c r="L11" s="26">
        <f t="shared" si="6"/>
        <v>555</v>
      </c>
      <c r="M11" s="1">
        <f t="shared" si="6"/>
        <v>0</v>
      </c>
      <c r="N11" s="1">
        <f t="shared" si="6"/>
        <v>0</v>
      </c>
      <c r="O11" s="1">
        <f t="shared" si="6"/>
        <v>0</v>
      </c>
      <c r="P11" s="27">
        <f>P12+P13</f>
        <v>555</v>
      </c>
      <c r="Q11" s="42">
        <f t="shared" si="2"/>
        <v>29524</v>
      </c>
      <c r="R11" s="52"/>
      <c r="S11" s="53"/>
      <c r="T11" s="37"/>
      <c r="U11" s="5">
        <v>29563</v>
      </c>
      <c r="V11" s="5">
        <f t="shared" si="1"/>
        <v>-39</v>
      </c>
    </row>
    <row r="12" spans="1:22" s="6" customFormat="1" x14ac:dyDescent="0.25">
      <c r="A12" s="86" t="s">
        <v>8</v>
      </c>
      <c r="B12" s="28">
        <f>C12+D12+E12+F12</f>
        <v>14212</v>
      </c>
      <c r="C12" s="17"/>
      <c r="D12" s="17"/>
      <c r="E12" s="17">
        <v>4</v>
      </c>
      <c r="F12" s="29">
        <v>14208</v>
      </c>
      <c r="G12" s="28">
        <f t="shared" ref="G12:G14" si="7">H12+I12+J12+K12</f>
        <v>1300</v>
      </c>
      <c r="H12" s="17">
        <v>5</v>
      </c>
      <c r="I12" s="17">
        <v>4</v>
      </c>
      <c r="J12" s="17">
        <v>142</v>
      </c>
      <c r="K12" s="29">
        <v>1149</v>
      </c>
      <c r="L12" s="28">
        <f t="shared" ref="L12:L14" si="8">M12+N12+O12+P12</f>
        <v>273</v>
      </c>
      <c r="M12" s="17"/>
      <c r="N12" s="17"/>
      <c r="O12" s="17"/>
      <c r="P12" s="29">
        <v>273</v>
      </c>
      <c r="Q12" s="43">
        <f t="shared" si="2"/>
        <v>15785</v>
      </c>
      <c r="R12" s="104"/>
      <c r="S12" s="55"/>
      <c r="T12" s="62"/>
      <c r="U12" s="6">
        <v>15782</v>
      </c>
      <c r="V12" s="5">
        <f t="shared" si="1"/>
        <v>3</v>
      </c>
    </row>
    <row r="13" spans="1:22" s="6" customFormat="1" x14ac:dyDescent="0.25">
      <c r="A13" s="86" t="s">
        <v>9</v>
      </c>
      <c r="B13" s="28">
        <f>C13+D13+E13+F13</f>
        <v>12365</v>
      </c>
      <c r="C13" s="17"/>
      <c r="D13" s="17"/>
      <c r="E13" s="17">
        <v>1</v>
      </c>
      <c r="F13" s="29">
        <v>12364</v>
      </c>
      <c r="G13" s="28">
        <f t="shared" si="7"/>
        <v>1092</v>
      </c>
      <c r="H13" s="17">
        <v>1</v>
      </c>
      <c r="I13" s="17">
        <v>1</v>
      </c>
      <c r="J13" s="17">
        <v>156</v>
      </c>
      <c r="K13" s="29">
        <v>934</v>
      </c>
      <c r="L13" s="28">
        <f t="shared" si="8"/>
        <v>282</v>
      </c>
      <c r="M13" s="17"/>
      <c r="N13" s="17"/>
      <c r="O13" s="17"/>
      <c r="P13" s="29">
        <v>282</v>
      </c>
      <c r="Q13" s="43">
        <f t="shared" si="2"/>
        <v>13739</v>
      </c>
      <c r="R13" s="52"/>
      <c r="S13" s="53"/>
      <c r="T13" s="37"/>
      <c r="U13" s="6">
        <v>13781</v>
      </c>
      <c r="V13" s="5">
        <f t="shared" si="1"/>
        <v>-42</v>
      </c>
    </row>
    <row r="14" spans="1:22" s="16" customFormat="1" x14ac:dyDescent="0.25">
      <c r="A14" s="85" t="s">
        <v>10</v>
      </c>
      <c r="B14" s="31">
        <f>C14+D14+E14+F14</f>
        <v>10552</v>
      </c>
      <c r="C14" s="3"/>
      <c r="D14" s="3"/>
      <c r="E14" s="3"/>
      <c r="F14" s="32">
        <v>10552</v>
      </c>
      <c r="G14" s="31">
        <f t="shared" si="7"/>
        <v>1728</v>
      </c>
      <c r="H14" s="3">
        <v>10</v>
      </c>
      <c r="I14" s="3">
        <v>7</v>
      </c>
      <c r="J14" s="3">
        <v>225</v>
      </c>
      <c r="K14" s="32">
        <v>1486</v>
      </c>
      <c r="L14" s="31">
        <f t="shared" si="8"/>
        <v>591</v>
      </c>
      <c r="M14" s="3"/>
      <c r="N14" s="3"/>
      <c r="O14" s="3"/>
      <c r="P14" s="32">
        <v>591</v>
      </c>
      <c r="Q14" s="44">
        <f t="shared" si="2"/>
        <v>12871</v>
      </c>
      <c r="R14" s="104"/>
      <c r="S14" s="56"/>
      <c r="T14" s="62"/>
      <c r="U14" s="16">
        <v>12895</v>
      </c>
      <c r="V14" s="5">
        <f t="shared" si="1"/>
        <v>-24</v>
      </c>
    </row>
    <row r="15" spans="1:22" s="5" customFormat="1" x14ac:dyDescent="0.25">
      <c r="A15" s="84" t="s">
        <v>11</v>
      </c>
      <c r="B15" s="26">
        <f t="shared" ref="B15:P15" si="9">B16+B17</f>
        <v>15906</v>
      </c>
      <c r="C15" s="1">
        <f t="shared" si="9"/>
        <v>0</v>
      </c>
      <c r="D15" s="1">
        <f t="shared" si="9"/>
        <v>0</v>
      </c>
      <c r="E15" s="1">
        <f t="shared" si="9"/>
        <v>1</v>
      </c>
      <c r="F15" s="27">
        <f t="shared" si="9"/>
        <v>15905</v>
      </c>
      <c r="G15" s="26">
        <f t="shared" si="9"/>
        <v>1888</v>
      </c>
      <c r="H15" s="1">
        <f t="shared" si="9"/>
        <v>8</v>
      </c>
      <c r="I15" s="1">
        <f t="shared" si="9"/>
        <v>1</v>
      </c>
      <c r="J15" s="1">
        <f t="shared" si="9"/>
        <v>229</v>
      </c>
      <c r="K15" s="27">
        <f t="shared" si="9"/>
        <v>1650</v>
      </c>
      <c r="L15" s="26">
        <f t="shared" si="9"/>
        <v>663</v>
      </c>
      <c r="M15" s="1">
        <f t="shared" si="9"/>
        <v>0</v>
      </c>
      <c r="N15" s="1">
        <f t="shared" si="9"/>
        <v>0</v>
      </c>
      <c r="O15" s="1">
        <f t="shared" si="9"/>
        <v>0</v>
      </c>
      <c r="P15" s="27">
        <f t="shared" si="9"/>
        <v>663</v>
      </c>
      <c r="Q15" s="42">
        <f t="shared" si="2"/>
        <v>18457</v>
      </c>
      <c r="R15" s="52"/>
      <c r="S15" s="53"/>
      <c r="T15" s="37"/>
      <c r="U15" s="5">
        <v>18458</v>
      </c>
      <c r="V15" s="5">
        <f t="shared" si="1"/>
        <v>-1</v>
      </c>
    </row>
    <row r="16" spans="1:22" s="6" customFormat="1" x14ac:dyDescent="0.25">
      <c r="A16" s="83" t="s">
        <v>12</v>
      </c>
      <c r="B16" s="28">
        <f>C16+D16+E16+F16</f>
        <v>2976</v>
      </c>
      <c r="C16" s="17"/>
      <c r="D16" s="17"/>
      <c r="E16" s="17">
        <v>1</v>
      </c>
      <c r="F16" s="29">
        <v>2975</v>
      </c>
      <c r="G16" s="28">
        <f t="shared" ref="G16:G20" si="10">H16+I16+J16+K16</f>
        <v>689</v>
      </c>
      <c r="H16" s="17">
        <v>1</v>
      </c>
      <c r="I16" s="17"/>
      <c r="J16" s="17">
        <v>124</v>
      </c>
      <c r="K16" s="29">
        <v>564</v>
      </c>
      <c r="L16" s="28">
        <f t="shared" ref="L16:L20" si="11">M16+N16+O16+P16</f>
        <v>352</v>
      </c>
      <c r="M16" s="17"/>
      <c r="N16" s="17"/>
      <c r="O16" s="17"/>
      <c r="P16" s="29">
        <v>352</v>
      </c>
      <c r="Q16" s="43">
        <f t="shared" si="2"/>
        <v>4017</v>
      </c>
      <c r="R16" s="104"/>
      <c r="S16" s="106"/>
      <c r="T16" s="37"/>
      <c r="U16" s="6">
        <v>4018</v>
      </c>
      <c r="V16" s="5">
        <f t="shared" si="1"/>
        <v>-1</v>
      </c>
    </row>
    <row r="17" spans="1:22" s="6" customFormat="1" x14ac:dyDescent="0.25">
      <c r="A17" s="86" t="s">
        <v>13</v>
      </c>
      <c r="B17" s="28">
        <f>C17+D17+E17+F17</f>
        <v>12930</v>
      </c>
      <c r="C17" s="17"/>
      <c r="D17" s="17"/>
      <c r="E17" s="17"/>
      <c r="F17" s="29">
        <v>12930</v>
      </c>
      <c r="G17" s="28">
        <f t="shared" si="10"/>
        <v>1199</v>
      </c>
      <c r="H17" s="17">
        <v>7</v>
      </c>
      <c r="I17" s="17">
        <v>1</v>
      </c>
      <c r="J17" s="17">
        <v>105</v>
      </c>
      <c r="K17" s="29">
        <v>1086</v>
      </c>
      <c r="L17" s="28">
        <f t="shared" si="11"/>
        <v>311</v>
      </c>
      <c r="M17" s="17"/>
      <c r="N17" s="17"/>
      <c r="O17" s="17"/>
      <c r="P17" s="29">
        <v>311</v>
      </c>
      <c r="Q17" s="43">
        <f t="shared" si="2"/>
        <v>14440</v>
      </c>
      <c r="R17" s="52"/>
      <c r="S17" s="53"/>
      <c r="T17" s="37"/>
      <c r="U17" s="6">
        <v>14440</v>
      </c>
      <c r="V17" s="5">
        <f t="shared" si="1"/>
        <v>0</v>
      </c>
    </row>
    <row r="18" spans="1:22" s="7" customFormat="1" x14ac:dyDescent="0.25">
      <c r="A18" s="85" t="s">
        <v>14</v>
      </c>
      <c r="B18" s="31">
        <f t="shared" ref="B18:B22" si="12">C18+D18+E18+F18</f>
        <v>17692</v>
      </c>
      <c r="C18" s="1"/>
      <c r="D18" s="1"/>
      <c r="E18" s="1"/>
      <c r="F18" s="27">
        <v>17692</v>
      </c>
      <c r="G18" s="31">
        <f t="shared" si="10"/>
        <v>1955</v>
      </c>
      <c r="H18" s="1">
        <v>16</v>
      </c>
      <c r="I18" s="1">
        <v>4</v>
      </c>
      <c r="J18" s="1">
        <v>368</v>
      </c>
      <c r="K18" s="27">
        <v>1567</v>
      </c>
      <c r="L18" s="31">
        <f t="shared" si="11"/>
        <v>143</v>
      </c>
      <c r="M18" s="1"/>
      <c r="N18" s="1"/>
      <c r="O18" s="1"/>
      <c r="P18" s="27">
        <v>143</v>
      </c>
      <c r="Q18" s="44">
        <f t="shared" si="2"/>
        <v>19790</v>
      </c>
      <c r="R18" s="104"/>
      <c r="S18" s="53"/>
      <c r="T18" s="41"/>
      <c r="U18" s="7">
        <v>19794</v>
      </c>
      <c r="V18" s="5">
        <f t="shared" si="1"/>
        <v>-4</v>
      </c>
    </row>
    <row r="19" spans="1:22" s="16" customFormat="1" x14ac:dyDescent="0.25">
      <c r="A19" s="85" t="s">
        <v>15</v>
      </c>
      <c r="B19" s="31">
        <f t="shared" si="12"/>
        <v>14387</v>
      </c>
      <c r="C19" s="3"/>
      <c r="D19" s="3"/>
      <c r="E19" s="3"/>
      <c r="F19" s="32">
        <v>14387</v>
      </c>
      <c r="G19" s="31">
        <f t="shared" si="10"/>
        <v>1379</v>
      </c>
      <c r="H19" s="3"/>
      <c r="I19" s="3">
        <v>6</v>
      </c>
      <c r="J19" s="3">
        <v>506</v>
      </c>
      <c r="K19" s="32">
        <v>867</v>
      </c>
      <c r="L19" s="31">
        <f t="shared" si="11"/>
        <v>741</v>
      </c>
      <c r="M19" s="3"/>
      <c r="N19" s="3"/>
      <c r="O19" s="3"/>
      <c r="P19" s="32">
        <v>741</v>
      </c>
      <c r="Q19" s="44">
        <f t="shared" si="2"/>
        <v>16507</v>
      </c>
      <c r="R19" s="104"/>
      <c r="S19" s="53"/>
      <c r="T19" s="62"/>
      <c r="U19" s="16">
        <v>16490</v>
      </c>
      <c r="V19" s="5">
        <f t="shared" si="1"/>
        <v>17</v>
      </c>
    </row>
    <row r="20" spans="1:22" s="7" customFormat="1" x14ac:dyDescent="0.25">
      <c r="A20" s="84" t="s">
        <v>16</v>
      </c>
      <c r="B20" s="31">
        <f t="shared" si="12"/>
        <v>12909</v>
      </c>
      <c r="C20" s="3"/>
      <c r="D20" s="3"/>
      <c r="E20" s="3">
        <v>2</v>
      </c>
      <c r="F20" s="32">
        <v>12907</v>
      </c>
      <c r="G20" s="31">
        <f t="shared" si="10"/>
        <v>1075</v>
      </c>
      <c r="H20" s="1">
        <v>6</v>
      </c>
      <c r="I20" s="1">
        <v>3</v>
      </c>
      <c r="J20" s="1">
        <v>107</v>
      </c>
      <c r="K20" s="27">
        <v>959</v>
      </c>
      <c r="L20" s="31">
        <f t="shared" si="11"/>
        <v>278</v>
      </c>
      <c r="M20" s="1"/>
      <c r="N20" s="1"/>
      <c r="O20" s="1"/>
      <c r="P20" s="27">
        <v>278</v>
      </c>
      <c r="Q20" s="44">
        <f t="shared" si="2"/>
        <v>14262</v>
      </c>
      <c r="R20" s="26"/>
      <c r="S20" s="55"/>
      <c r="T20" s="41"/>
      <c r="U20" s="7">
        <v>14325</v>
      </c>
      <c r="V20" s="5">
        <f t="shared" si="1"/>
        <v>-63</v>
      </c>
    </row>
    <row r="21" spans="1:22" s="7" customFormat="1" x14ac:dyDescent="0.25">
      <c r="A21" s="84" t="s">
        <v>17</v>
      </c>
      <c r="B21" s="31">
        <f t="shared" si="12"/>
        <v>4635</v>
      </c>
      <c r="C21" s="1"/>
      <c r="D21" s="1"/>
      <c r="E21" s="1"/>
      <c r="F21" s="27">
        <v>4635</v>
      </c>
      <c r="G21" s="31">
        <f>H21+I21+J21+K21</f>
        <v>588</v>
      </c>
      <c r="H21" s="1">
        <v>5</v>
      </c>
      <c r="I21" s="1"/>
      <c r="J21" s="1">
        <v>89</v>
      </c>
      <c r="K21" s="27">
        <v>494</v>
      </c>
      <c r="L21" s="31">
        <f>M21+N21+O21+P21</f>
        <v>257</v>
      </c>
      <c r="M21" s="1"/>
      <c r="N21" s="1"/>
      <c r="O21" s="1"/>
      <c r="P21" s="27">
        <v>257</v>
      </c>
      <c r="Q21" s="44">
        <f t="shared" si="2"/>
        <v>5480</v>
      </c>
      <c r="R21" s="105"/>
      <c r="S21" s="56"/>
      <c r="T21" s="68"/>
      <c r="U21" s="7">
        <v>5482</v>
      </c>
      <c r="V21" s="5">
        <f t="shared" si="1"/>
        <v>-2</v>
      </c>
    </row>
    <row r="22" spans="1:22" s="7" customFormat="1" x14ac:dyDescent="0.25">
      <c r="A22" s="84" t="s">
        <v>18</v>
      </c>
      <c r="B22" s="31">
        <f t="shared" si="12"/>
        <v>956</v>
      </c>
      <c r="C22" s="1"/>
      <c r="D22" s="1"/>
      <c r="E22" s="1"/>
      <c r="F22" s="27">
        <v>956</v>
      </c>
      <c r="G22" s="31">
        <f t="shared" ref="G22" si="13">H22+I22+J22+K22</f>
        <v>182</v>
      </c>
      <c r="H22" s="1">
        <v>6</v>
      </c>
      <c r="I22" s="1">
        <v>4</v>
      </c>
      <c r="J22" s="1">
        <v>25</v>
      </c>
      <c r="K22" s="27">
        <v>147</v>
      </c>
      <c r="L22" s="31">
        <f t="shared" ref="L22" si="14">M22+N22+O22+P22</f>
        <v>79</v>
      </c>
      <c r="M22" s="1"/>
      <c r="N22" s="1"/>
      <c r="O22" s="1"/>
      <c r="P22" s="27">
        <v>79</v>
      </c>
      <c r="Q22" s="44">
        <f t="shared" si="2"/>
        <v>1217</v>
      </c>
      <c r="R22" s="26"/>
      <c r="S22" s="53"/>
      <c r="T22" s="41"/>
      <c r="U22" s="7">
        <v>1219</v>
      </c>
      <c r="V22" s="5">
        <f t="shared" si="1"/>
        <v>-2</v>
      </c>
    </row>
    <row r="23" spans="1:22" ht="16.5" thickBot="1" x14ac:dyDescent="0.3">
      <c r="A23" s="87" t="s">
        <v>24</v>
      </c>
      <c r="B23" s="33">
        <f>B5+B8+B11+B14+B15+B18+B19+B20+B21+B22</f>
        <v>137776</v>
      </c>
      <c r="C23" s="34">
        <f t="shared" ref="C23:O23" si="15">C5+C8+C11+C14+C15+C18+C19+C20+C21+C22</f>
        <v>0</v>
      </c>
      <c r="D23" s="34">
        <f t="shared" si="15"/>
        <v>0</v>
      </c>
      <c r="E23" s="34">
        <f t="shared" si="15"/>
        <v>179</v>
      </c>
      <c r="F23" s="35">
        <f t="shared" si="15"/>
        <v>137597</v>
      </c>
      <c r="G23" s="33">
        <f t="shared" si="15"/>
        <v>18190</v>
      </c>
      <c r="H23" s="34">
        <f t="shared" si="15"/>
        <v>59</v>
      </c>
      <c r="I23" s="34">
        <f t="shared" si="15"/>
        <v>74</v>
      </c>
      <c r="J23" s="34">
        <f t="shared" si="15"/>
        <v>3473</v>
      </c>
      <c r="K23" s="35">
        <f t="shared" si="15"/>
        <v>14584</v>
      </c>
      <c r="L23" s="33">
        <f t="shared" si="15"/>
        <v>7220</v>
      </c>
      <c r="M23" s="34">
        <f t="shared" si="15"/>
        <v>0</v>
      </c>
      <c r="N23" s="34">
        <f t="shared" si="15"/>
        <v>0</v>
      </c>
      <c r="O23" s="34">
        <f t="shared" si="15"/>
        <v>0</v>
      </c>
      <c r="P23" s="35">
        <f>P5+P8+P11+P14+P15+P18+P19+P20+P21+P22</f>
        <v>7220</v>
      </c>
      <c r="Q23" s="45">
        <f>G23+B23+L23</f>
        <v>163186</v>
      </c>
      <c r="R23" s="63"/>
      <c r="S23" s="64"/>
      <c r="T23" s="65"/>
      <c r="U23">
        <v>163306</v>
      </c>
      <c r="V23" s="5">
        <f t="shared" si="1"/>
        <v>-120</v>
      </c>
    </row>
    <row r="24" spans="1:22" x14ac:dyDescent="0.25">
      <c r="B24"/>
      <c r="Q24" s="54">
        <f>Q23-K23-J23-I23-H23-F23-E23-D23-C23-M23-N23-O23-P23</f>
        <v>0</v>
      </c>
    </row>
    <row r="26" spans="1:22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142" priority="12" operator="equal">
      <formula>0</formula>
    </cfRule>
  </conditionalFormatting>
  <conditionalFormatting sqref="Q5:Q12 Q19:Q21 Q23 Q14:Q17">
    <cfRule type="cellIs" dxfId="141" priority="11" operator="equal">
      <formula>0</formula>
    </cfRule>
  </conditionalFormatting>
  <conditionalFormatting sqref="L5:L12 L19:L21 L23 L14:L17">
    <cfRule type="cellIs" dxfId="140" priority="10" operator="equal">
      <formula>0</formula>
    </cfRule>
  </conditionalFormatting>
  <conditionalFormatting sqref="B18 G18">
    <cfRule type="cellIs" dxfId="139" priority="9" operator="equal">
      <formula>0</formula>
    </cfRule>
  </conditionalFormatting>
  <conditionalFormatting sqref="Q18">
    <cfRule type="cellIs" dxfId="138" priority="8" operator="equal">
      <formula>0</formula>
    </cfRule>
  </conditionalFormatting>
  <conditionalFormatting sqref="L18">
    <cfRule type="cellIs" dxfId="137" priority="7" operator="equal">
      <formula>0</formula>
    </cfRule>
  </conditionalFormatting>
  <conditionalFormatting sqref="B22 G22">
    <cfRule type="cellIs" dxfId="136" priority="6" operator="equal">
      <formula>0</formula>
    </cfRule>
  </conditionalFormatting>
  <conditionalFormatting sqref="Q22">
    <cfRule type="cellIs" dxfId="135" priority="5" operator="equal">
      <formula>0</formula>
    </cfRule>
  </conditionalFormatting>
  <conditionalFormatting sqref="L22">
    <cfRule type="cellIs" dxfId="134" priority="4" operator="equal">
      <formula>0</formula>
    </cfRule>
  </conditionalFormatting>
  <conditionalFormatting sqref="B13 G13">
    <cfRule type="cellIs" dxfId="133" priority="3" operator="equal">
      <formula>0</formula>
    </cfRule>
  </conditionalFormatting>
  <conditionalFormatting sqref="Q13">
    <cfRule type="cellIs" dxfId="132" priority="2" operator="equal">
      <formula>0</formula>
    </cfRule>
  </conditionalFormatting>
  <conditionalFormatting sqref="L13">
    <cfRule type="cellIs" dxfId="131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85" zoomScaleNormal="85" workbookViewId="0">
      <selection sqref="A1:A4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8" width="9.5703125" customWidth="1"/>
    <col min="19" max="19" width="13.42578125" style="21" customWidth="1"/>
    <col min="20" max="21" width="13.42578125" customWidth="1"/>
    <col min="22" max="22" width="2.85546875" customWidth="1"/>
  </cols>
  <sheetData>
    <row r="1" spans="1:27" ht="15" customHeight="1" x14ac:dyDescent="0.25">
      <c r="A1" s="148" t="s">
        <v>0</v>
      </c>
      <c r="B1" s="151" t="s">
        <v>22</v>
      </c>
      <c r="C1" s="152"/>
      <c r="D1" s="152"/>
      <c r="E1" s="152"/>
      <c r="F1" s="153"/>
      <c r="G1" s="157" t="s">
        <v>23</v>
      </c>
      <c r="H1" s="152"/>
      <c r="I1" s="152"/>
      <c r="J1" s="152"/>
      <c r="K1" s="153"/>
      <c r="L1" s="157" t="s">
        <v>53</v>
      </c>
      <c r="M1" s="152"/>
      <c r="N1" s="152"/>
      <c r="O1" s="152"/>
      <c r="P1" s="153"/>
      <c r="Q1" s="159" t="s">
        <v>24</v>
      </c>
      <c r="R1" s="107"/>
      <c r="S1" s="169" t="s">
        <v>67</v>
      </c>
      <c r="T1" s="170"/>
      <c r="U1" s="171"/>
      <c r="W1" s="163" t="s">
        <v>61</v>
      </c>
      <c r="X1" s="164"/>
      <c r="Y1" s="164"/>
      <c r="Z1" s="164"/>
      <c r="AA1" s="165"/>
    </row>
    <row r="2" spans="1:27" ht="15" customHeight="1" x14ac:dyDescent="0.25">
      <c r="A2" s="149"/>
      <c r="B2" s="154"/>
      <c r="C2" s="155"/>
      <c r="D2" s="155"/>
      <c r="E2" s="155"/>
      <c r="F2" s="156"/>
      <c r="G2" s="158"/>
      <c r="H2" s="155"/>
      <c r="I2" s="155"/>
      <c r="J2" s="155"/>
      <c r="K2" s="156"/>
      <c r="L2" s="158"/>
      <c r="M2" s="155"/>
      <c r="N2" s="155"/>
      <c r="O2" s="155"/>
      <c r="P2" s="156"/>
      <c r="Q2" s="160"/>
      <c r="R2" s="108"/>
      <c r="S2" s="172"/>
      <c r="T2" s="173"/>
      <c r="U2" s="174"/>
      <c r="W2" s="166"/>
      <c r="X2" s="167"/>
      <c r="Y2" s="167"/>
      <c r="Z2" s="167"/>
      <c r="AA2" s="168"/>
    </row>
    <row r="3" spans="1:27" ht="15.75" customHeight="1" x14ac:dyDescent="0.25">
      <c r="A3" s="149"/>
      <c r="B3" s="154"/>
      <c r="C3" s="155"/>
      <c r="D3" s="155"/>
      <c r="E3" s="155"/>
      <c r="F3" s="156"/>
      <c r="G3" s="158"/>
      <c r="H3" s="155"/>
      <c r="I3" s="155"/>
      <c r="J3" s="155"/>
      <c r="K3" s="156"/>
      <c r="L3" s="158"/>
      <c r="M3" s="155"/>
      <c r="N3" s="155"/>
      <c r="O3" s="155"/>
      <c r="P3" s="156"/>
      <c r="Q3" s="160"/>
      <c r="R3" s="108"/>
      <c r="S3" s="175"/>
      <c r="T3" s="176"/>
      <c r="U3" s="177"/>
      <c r="W3" s="129" t="s">
        <v>55</v>
      </c>
      <c r="X3" s="162" t="s">
        <v>56</v>
      </c>
      <c r="Y3" s="162"/>
      <c r="Z3" s="162"/>
      <c r="AA3" s="37" t="s">
        <v>57</v>
      </c>
    </row>
    <row r="4" spans="1:27" ht="15" customHeight="1" thickBot="1" x14ac:dyDescent="0.3">
      <c r="A4" s="150"/>
      <c r="B4" s="102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109"/>
      <c r="S4" s="98" t="s">
        <v>65</v>
      </c>
      <c r="T4" s="100" t="s">
        <v>66</v>
      </c>
      <c r="U4" s="101" t="s">
        <v>53</v>
      </c>
      <c r="W4" s="24" t="s">
        <v>58</v>
      </c>
      <c r="X4" s="2" t="s">
        <v>59</v>
      </c>
      <c r="Y4" s="2" t="s">
        <v>60</v>
      </c>
      <c r="Z4" s="2" t="s">
        <v>58</v>
      </c>
      <c r="AA4" s="25" t="s">
        <v>58</v>
      </c>
    </row>
    <row r="5" spans="1:27" s="5" customFormat="1" x14ac:dyDescent="0.25">
      <c r="A5" s="82" t="s">
        <v>1</v>
      </c>
      <c r="B5" s="47">
        <f>B6+B7</f>
        <v>18856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18854</v>
      </c>
      <c r="G5" s="47">
        <f t="shared" si="0"/>
        <v>5157</v>
      </c>
      <c r="H5" s="48">
        <f t="shared" si="0"/>
        <v>2</v>
      </c>
      <c r="I5" s="48">
        <f t="shared" si="0"/>
        <v>39</v>
      </c>
      <c r="J5" s="48">
        <f t="shared" si="0"/>
        <v>1221</v>
      </c>
      <c r="K5" s="49">
        <f t="shared" si="0"/>
        <v>3895</v>
      </c>
      <c r="L5" s="47">
        <f t="shared" si="0"/>
        <v>3248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3248</v>
      </c>
      <c r="Q5" s="88">
        <f>G5+B5+L5</f>
        <v>27261</v>
      </c>
      <c r="R5" s="110">
        <f>Q5-Январь!Q5</f>
        <v>-13</v>
      </c>
      <c r="S5" s="92"/>
      <c r="T5" s="95"/>
      <c r="U5" s="96"/>
      <c r="W5" s="26">
        <f>W6+W7</f>
        <v>18856</v>
      </c>
      <c r="X5" s="1">
        <f>X6+X7</f>
        <v>12</v>
      </c>
      <c r="Y5" s="1">
        <f>Y6+Y7</f>
        <v>23</v>
      </c>
      <c r="Z5" s="1">
        <f>Z6+Z7</f>
        <v>5122</v>
      </c>
      <c r="AA5" s="27">
        <f>AA6+AA7</f>
        <v>3248</v>
      </c>
    </row>
    <row r="6" spans="1:27" s="6" customFormat="1" x14ac:dyDescent="0.25">
      <c r="A6" s="83" t="s">
        <v>2</v>
      </c>
      <c r="B6" s="28">
        <f>C6+D6+E6+F6</f>
        <v>7991</v>
      </c>
      <c r="C6" s="17"/>
      <c r="D6" s="17"/>
      <c r="E6" s="17">
        <v>2</v>
      </c>
      <c r="F6" s="29">
        <v>7989</v>
      </c>
      <c r="G6" s="28">
        <f>H6+I6+J6+K6</f>
        <v>3643</v>
      </c>
      <c r="H6" s="17">
        <v>1</v>
      </c>
      <c r="I6" s="17">
        <v>30</v>
      </c>
      <c r="J6" s="17">
        <v>1088</v>
      </c>
      <c r="K6" s="29">
        <v>2524</v>
      </c>
      <c r="L6" s="28">
        <f>M6+N6+O6+P6</f>
        <v>2371</v>
      </c>
      <c r="M6" s="17"/>
      <c r="N6" s="17"/>
      <c r="O6" s="17"/>
      <c r="P6" s="29">
        <v>2371</v>
      </c>
      <c r="Q6" s="43">
        <f>G6+B6+L6</f>
        <v>14005</v>
      </c>
      <c r="R6" s="110">
        <f>Q6-Январь!Q6</f>
        <v>-11</v>
      </c>
      <c r="S6" s="66"/>
      <c r="T6" s="55"/>
      <c r="U6" s="62"/>
      <c r="W6" s="36">
        <f>B6</f>
        <v>7991</v>
      </c>
      <c r="X6" s="128">
        <v>12</v>
      </c>
      <c r="Y6" s="128">
        <v>20</v>
      </c>
      <c r="Z6" s="128">
        <v>3611</v>
      </c>
      <c r="AA6" s="37">
        <f>L6</f>
        <v>2371</v>
      </c>
    </row>
    <row r="7" spans="1:27" s="15" customFormat="1" x14ac:dyDescent="0.25">
      <c r="A7" s="83" t="s">
        <v>3</v>
      </c>
      <c r="B7" s="28">
        <f>C7+D7+E7+F7</f>
        <v>10865</v>
      </c>
      <c r="C7" s="4"/>
      <c r="D7" s="4"/>
      <c r="E7" s="4"/>
      <c r="F7" s="30">
        <v>10865</v>
      </c>
      <c r="G7" s="28">
        <f>H7+I7+J7+K7</f>
        <v>1514</v>
      </c>
      <c r="H7" s="4">
        <v>1</v>
      </c>
      <c r="I7" s="4">
        <v>9</v>
      </c>
      <c r="J7" s="4">
        <v>133</v>
      </c>
      <c r="K7" s="30">
        <v>1371</v>
      </c>
      <c r="L7" s="28">
        <f>M7+N7+O7+P7</f>
        <v>877</v>
      </c>
      <c r="M7" s="4"/>
      <c r="N7" s="4"/>
      <c r="O7" s="4"/>
      <c r="P7" s="30">
        <v>877</v>
      </c>
      <c r="Q7" s="43">
        <f>G7+B7+L7</f>
        <v>13256</v>
      </c>
      <c r="R7" s="110">
        <f>Q7-Январь!Q7</f>
        <v>-2</v>
      </c>
      <c r="S7" s="67"/>
      <c r="T7" s="56"/>
      <c r="U7" s="68"/>
      <c r="W7" s="36">
        <f>B7</f>
        <v>10865</v>
      </c>
      <c r="X7" s="2"/>
      <c r="Y7" s="2">
        <v>3</v>
      </c>
      <c r="Z7" s="2">
        <v>1511</v>
      </c>
      <c r="AA7" s="37">
        <f>L7</f>
        <v>877</v>
      </c>
    </row>
    <row r="8" spans="1:27" s="5" customFormat="1" x14ac:dyDescent="0.25">
      <c r="A8" s="84" t="s">
        <v>4</v>
      </c>
      <c r="B8" s="26">
        <f>B9+B10</f>
        <v>15312</v>
      </c>
      <c r="C8" s="1">
        <f t="shared" ref="C8:P8" si="1">C9+C10</f>
        <v>0</v>
      </c>
      <c r="D8" s="1">
        <f t="shared" si="1"/>
        <v>0</v>
      </c>
      <c r="E8" s="1">
        <f t="shared" si="1"/>
        <v>169</v>
      </c>
      <c r="F8" s="27">
        <f t="shared" si="1"/>
        <v>15143</v>
      </c>
      <c r="G8" s="26">
        <f t="shared" si="1"/>
        <v>1832</v>
      </c>
      <c r="H8" s="1">
        <f t="shared" si="1"/>
        <v>0</v>
      </c>
      <c r="I8" s="1">
        <f t="shared" si="1"/>
        <v>5</v>
      </c>
      <c r="J8" s="1">
        <f t="shared" si="1"/>
        <v>400</v>
      </c>
      <c r="K8" s="27">
        <f t="shared" si="1"/>
        <v>1427</v>
      </c>
      <c r="L8" s="26">
        <f t="shared" si="1"/>
        <v>666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27">
        <f t="shared" si="1"/>
        <v>666</v>
      </c>
      <c r="Q8" s="42">
        <f t="shared" ref="Q8:Q22" si="2">G8+B8+L8</f>
        <v>17810</v>
      </c>
      <c r="R8" s="110">
        <f>Q8-Январь!Q8</f>
        <v>6</v>
      </c>
      <c r="S8" s="66"/>
      <c r="T8" s="55"/>
      <c r="U8" s="62"/>
      <c r="W8" s="26">
        <f>W9+W10</f>
        <v>15312</v>
      </c>
      <c r="X8" s="1">
        <f>X9+X10</f>
        <v>0</v>
      </c>
      <c r="Y8" s="1">
        <f>Y9+Y10</f>
        <v>8</v>
      </c>
      <c r="Z8" s="1">
        <f>Z9+Z10</f>
        <v>1824</v>
      </c>
      <c r="AA8" s="27">
        <f>AA9+AA10</f>
        <v>666</v>
      </c>
    </row>
    <row r="9" spans="1:27" s="6" customFormat="1" x14ac:dyDescent="0.25">
      <c r="A9" s="83" t="s">
        <v>5</v>
      </c>
      <c r="B9" s="28">
        <f>C9+D9+E9+F9</f>
        <v>8895</v>
      </c>
      <c r="C9" s="17"/>
      <c r="D9" s="17"/>
      <c r="E9" s="17">
        <v>162</v>
      </c>
      <c r="F9" s="29">
        <v>8733</v>
      </c>
      <c r="G9" s="28">
        <f t="shared" ref="G9:G10" si="3">H9+I9+J9+K9</f>
        <v>892</v>
      </c>
      <c r="H9" s="17"/>
      <c r="I9" s="17">
        <v>5</v>
      </c>
      <c r="J9" s="17">
        <v>297</v>
      </c>
      <c r="K9" s="29">
        <v>590</v>
      </c>
      <c r="L9" s="28">
        <f t="shared" ref="L9:L10" si="4">M9+N9+O9+P9</f>
        <v>109</v>
      </c>
      <c r="M9" s="17"/>
      <c r="N9" s="17"/>
      <c r="O9" s="17"/>
      <c r="P9" s="29">
        <v>109</v>
      </c>
      <c r="Q9" s="43">
        <f t="shared" si="2"/>
        <v>9896</v>
      </c>
      <c r="R9" s="110">
        <f>Q9-Январь!Q9</f>
        <v>4</v>
      </c>
      <c r="S9" s="66"/>
      <c r="T9" s="55"/>
      <c r="U9" s="62"/>
      <c r="W9" s="36">
        <f t="shared" ref="W9:W10" si="5">B9</f>
        <v>8895</v>
      </c>
      <c r="X9" s="128"/>
      <c r="Y9" s="128">
        <v>1</v>
      </c>
      <c r="Z9" s="128">
        <v>891</v>
      </c>
      <c r="AA9" s="37">
        <f t="shared" ref="AA9:AA10" si="6">L9</f>
        <v>109</v>
      </c>
    </row>
    <row r="10" spans="1:27" s="6" customFormat="1" x14ac:dyDescent="0.25">
      <c r="A10" s="83" t="s">
        <v>6</v>
      </c>
      <c r="B10" s="28">
        <f>C10+D10+E10+F10</f>
        <v>6417</v>
      </c>
      <c r="C10" s="17"/>
      <c r="D10" s="17"/>
      <c r="E10" s="17">
        <v>7</v>
      </c>
      <c r="F10" s="29">
        <v>6410</v>
      </c>
      <c r="G10" s="28">
        <f t="shared" si="3"/>
        <v>940</v>
      </c>
      <c r="H10" s="17"/>
      <c r="I10" s="17"/>
      <c r="J10" s="17">
        <v>103</v>
      </c>
      <c r="K10" s="29">
        <v>837</v>
      </c>
      <c r="L10" s="28">
        <f t="shared" si="4"/>
        <v>557</v>
      </c>
      <c r="M10" s="17"/>
      <c r="N10" s="17"/>
      <c r="O10" s="17"/>
      <c r="P10" s="29">
        <v>557</v>
      </c>
      <c r="Q10" s="43">
        <f t="shared" si="2"/>
        <v>7914</v>
      </c>
      <c r="R10" s="110">
        <f>Q10-Январь!Q10</f>
        <v>2</v>
      </c>
      <c r="S10" s="66"/>
      <c r="T10" s="55"/>
      <c r="U10" s="62"/>
      <c r="W10" s="36">
        <f t="shared" si="5"/>
        <v>6417</v>
      </c>
      <c r="X10" s="128"/>
      <c r="Y10" s="128">
        <v>7</v>
      </c>
      <c r="Z10" s="128">
        <v>933</v>
      </c>
      <c r="AA10" s="37">
        <f t="shared" si="6"/>
        <v>557</v>
      </c>
    </row>
    <row r="11" spans="1:27" s="5" customFormat="1" x14ac:dyDescent="0.25">
      <c r="A11" s="85" t="s">
        <v>7</v>
      </c>
      <c r="B11" s="26">
        <f t="shared" ref="B11:O11" si="7">B12+B13</f>
        <v>26560</v>
      </c>
      <c r="C11" s="1">
        <f t="shared" si="7"/>
        <v>0</v>
      </c>
      <c r="D11" s="1">
        <f t="shared" si="7"/>
        <v>0</v>
      </c>
      <c r="E11" s="1">
        <f t="shared" si="7"/>
        <v>5</v>
      </c>
      <c r="F11" s="27">
        <f t="shared" si="7"/>
        <v>26555</v>
      </c>
      <c r="G11" s="26">
        <f t="shared" si="7"/>
        <v>2391</v>
      </c>
      <c r="H11" s="1">
        <f t="shared" si="7"/>
        <v>6</v>
      </c>
      <c r="I11" s="1">
        <f t="shared" si="7"/>
        <v>5</v>
      </c>
      <c r="J11" s="1">
        <f t="shared" si="7"/>
        <v>298</v>
      </c>
      <c r="K11" s="27">
        <f t="shared" si="7"/>
        <v>2082</v>
      </c>
      <c r="L11" s="26">
        <f t="shared" si="7"/>
        <v>555</v>
      </c>
      <c r="M11" s="1">
        <f t="shared" si="7"/>
        <v>0</v>
      </c>
      <c r="N11" s="1">
        <f t="shared" si="7"/>
        <v>0</v>
      </c>
      <c r="O11" s="1">
        <f t="shared" si="7"/>
        <v>0</v>
      </c>
      <c r="P11" s="27">
        <f>P12+P13</f>
        <v>555</v>
      </c>
      <c r="Q11" s="42">
        <f t="shared" si="2"/>
        <v>29506</v>
      </c>
      <c r="R11" s="110">
        <f>Q11-Январь!Q11</f>
        <v>-18</v>
      </c>
      <c r="S11" s="66"/>
      <c r="T11" s="55"/>
      <c r="U11" s="62"/>
      <c r="W11" s="26">
        <f>W12+W13</f>
        <v>26560</v>
      </c>
      <c r="X11" s="1">
        <f>X12+X13</f>
        <v>4</v>
      </c>
      <c r="Y11" s="1">
        <f>Y12+Y13</f>
        <v>16</v>
      </c>
      <c r="Z11" s="1">
        <f>Z12+Z13</f>
        <v>2371</v>
      </c>
      <c r="AA11" s="27">
        <f>AA12+AA13</f>
        <v>555</v>
      </c>
    </row>
    <row r="12" spans="1:27" s="6" customFormat="1" x14ac:dyDescent="0.25">
      <c r="A12" s="86" t="s">
        <v>8</v>
      </c>
      <c r="B12" s="28">
        <f>C12+D12+E12+F12</f>
        <v>14214</v>
      </c>
      <c r="C12" s="17"/>
      <c r="D12" s="17"/>
      <c r="E12" s="17">
        <v>4</v>
      </c>
      <c r="F12" s="29">
        <v>14210</v>
      </c>
      <c r="G12" s="28">
        <f t="shared" ref="G12:G14" si="8">H12+I12+J12+K12</f>
        <v>1299</v>
      </c>
      <c r="H12" s="17">
        <v>5</v>
      </c>
      <c r="I12" s="17">
        <v>4</v>
      </c>
      <c r="J12" s="17">
        <v>142</v>
      </c>
      <c r="K12" s="29">
        <v>1148</v>
      </c>
      <c r="L12" s="28">
        <f t="shared" ref="L12:L14" si="9">M12+N12+O12+P12</f>
        <v>273</v>
      </c>
      <c r="M12" s="17"/>
      <c r="N12" s="17"/>
      <c r="O12" s="17"/>
      <c r="P12" s="29">
        <v>273</v>
      </c>
      <c r="Q12" s="43">
        <f t="shared" si="2"/>
        <v>15786</v>
      </c>
      <c r="R12" s="110">
        <f>Q12-Январь!Q12</f>
        <v>1</v>
      </c>
      <c r="S12" s="66"/>
      <c r="T12" s="55"/>
      <c r="U12" s="62"/>
      <c r="W12" s="36">
        <f t="shared" ref="W12:W14" si="10">B12</f>
        <v>14214</v>
      </c>
      <c r="X12" s="128">
        <v>4</v>
      </c>
      <c r="Y12" s="128">
        <v>12</v>
      </c>
      <c r="Z12" s="128">
        <v>1283</v>
      </c>
      <c r="AA12" s="37">
        <f t="shared" ref="AA12:AA14" si="11">L12</f>
        <v>273</v>
      </c>
    </row>
    <row r="13" spans="1:27" s="6" customFormat="1" x14ac:dyDescent="0.25">
      <c r="A13" s="86" t="s">
        <v>9</v>
      </c>
      <c r="B13" s="28">
        <f>C13+D13+E13+F13</f>
        <v>12346</v>
      </c>
      <c r="C13" s="17"/>
      <c r="D13" s="17"/>
      <c r="E13" s="17">
        <v>1</v>
      </c>
      <c r="F13" s="29">
        <v>12345</v>
      </c>
      <c r="G13" s="28">
        <f t="shared" si="8"/>
        <v>1092</v>
      </c>
      <c r="H13" s="17">
        <v>1</v>
      </c>
      <c r="I13" s="17">
        <v>1</v>
      </c>
      <c r="J13" s="17">
        <v>156</v>
      </c>
      <c r="K13" s="29">
        <v>934</v>
      </c>
      <c r="L13" s="28">
        <f t="shared" si="9"/>
        <v>282</v>
      </c>
      <c r="M13" s="17"/>
      <c r="N13" s="17"/>
      <c r="O13" s="17"/>
      <c r="P13" s="29">
        <v>282</v>
      </c>
      <c r="Q13" s="43">
        <f t="shared" si="2"/>
        <v>13720</v>
      </c>
      <c r="R13" s="110">
        <f>Q13-Январь!Q13</f>
        <v>-19</v>
      </c>
      <c r="S13" s="66"/>
      <c r="T13" s="55"/>
      <c r="U13" s="62"/>
      <c r="W13" s="36">
        <f t="shared" si="10"/>
        <v>12346</v>
      </c>
      <c r="X13" s="128"/>
      <c r="Y13" s="128">
        <v>4</v>
      </c>
      <c r="Z13" s="128">
        <v>1088</v>
      </c>
      <c r="AA13" s="37">
        <f t="shared" si="11"/>
        <v>282</v>
      </c>
    </row>
    <row r="14" spans="1:27" s="16" customFormat="1" x14ac:dyDescent="0.25">
      <c r="A14" s="85" t="s">
        <v>10</v>
      </c>
      <c r="B14" s="31">
        <f>C14+D14+E14+F14</f>
        <v>10544</v>
      </c>
      <c r="C14" s="3"/>
      <c r="D14" s="3"/>
      <c r="E14" s="3"/>
      <c r="F14" s="32">
        <v>10544</v>
      </c>
      <c r="G14" s="31">
        <f t="shared" si="8"/>
        <v>1721</v>
      </c>
      <c r="H14" s="3">
        <v>10</v>
      </c>
      <c r="I14" s="3">
        <v>7</v>
      </c>
      <c r="J14" s="3">
        <v>226</v>
      </c>
      <c r="K14" s="32">
        <v>1478</v>
      </c>
      <c r="L14" s="31">
        <f t="shared" si="9"/>
        <v>590</v>
      </c>
      <c r="M14" s="3"/>
      <c r="N14" s="3"/>
      <c r="O14" s="3"/>
      <c r="P14" s="32">
        <v>590</v>
      </c>
      <c r="Q14" s="44">
        <f t="shared" si="2"/>
        <v>12855</v>
      </c>
      <c r="R14" s="110">
        <f>Q14-Январь!Q14</f>
        <v>-16</v>
      </c>
      <c r="S14" s="66" t="s">
        <v>72</v>
      </c>
      <c r="T14" s="57"/>
      <c r="U14" s="70"/>
      <c r="W14" s="36">
        <f t="shared" si="10"/>
        <v>10544</v>
      </c>
      <c r="X14" s="3"/>
      <c r="Y14" s="3">
        <v>9</v>
      </c>
      <c r="Z14" s="3">
        <v>1712</v>
      </c>
      <c r="AA14" s="37">
        <f t="shared" si="11"/>
        <v>590</v>
      </c>
    </row>
    <row r="15" spans="1:27" s="5" customFormat="1" x14ac:dyDescent="0.25">
      <c r="A15" s="84" t="s">
        <v>11</v>
      </c>
      <c r="B15" s="26">
        <f t="shared" ref="B15:P15" si="12">B16+B17</f>
        <v>15900</v>
      </c>
      <c r="C15" s="1">
        <f t="shared" si="12"/>
        <v>0</v>
      </c>
      <c r="D15" s="1">
        <f t="shared" si="12"/>
        <v>0</v>
      </c>
      <c r="E15" s="1">
        <f t="shared" si="12"/>
        <v>1</v>
      </c>
      <c r="F15" s="27">
        <f t="shared" si="12"/>
        <v>15899</v>
      </c>
      <c r="G15" s="26">
        <f t="shared" si="12"/>
        <v>1885</v>
      </c>
      <c r="H15" s="1">
        <f t="shared" si="12"/>
        <v>8</v>
      </c>
      <c r="I15" s="1">
        <f t="shared" si="12"/>
        <v>1</v>
      </c>
      <c r="J15" s="1">
        <f t="shared" si="12"/>
        <v>229</v>
      </c>
      <c r="K15" s="27">
        <f t="shared" si="12"/>
        <v>1647</v>
      </c>
      <c r="L15" s="26">
        <f t="shared" si="12"/>
        <v>663</v>
      </c>
      <c r="M15" s="1">
        <f t="shared" si="12"/>
        <v>0</v>
      </c>
      <c r="N15" s="1">
        <f t="shared" si="12"/>
        <v>0</v>
      </c>
      <c r="O15" s="1">
        <f t="shared" si="12"/>
        <v>0</v>
      </c>
      <c r="P15" s="27">
        <f t="shared" si="12"/>
        <v>663</v>
      </c>
      <c r="Q15" s="42">
        <f t="shared" si="2"/>
        <v>18448</v>
      </c>
      <c r="R15" s="110">
        <f>Q15-Январь!Q15</f>
        <v>-9</v>
      </c>
      <c r="S15" s="66"/>
      <c r="T15" s="55"/>
      <c r="U15" s="62"/>
      <c r="W15" s="26">
        <f>W16+W17</f>
        <v>15900</v>
      </c>
      <c r="X15" s="1">
        <f>X16+X17</f>
        <v>0</v>
      </c>
      <c r="Y15" s="1">
        <f>Y16+Y17</f>
        <v>3</v>
      </c>
      <c r="Z15" s="1">
        <f>Z16+Z17</f>
        <v>1882</v>
      </c>
      <c r="AA15" s="27">
        <f>AA16+AA17</f>
        <v>663</v>
      </c>
    </row>
    <row r="16" spans="1:27" s="6" customFormat="1" x14ac:dyDescent="0.25">
      <c r="A16" s="83" t="s">
        <v>12</v>
      </c>
      <c r="B16" s="28">
        <f>C16+D16+E16+F16</f>
        <v>2971</v>
      </c>
      <c r="C16" s="17"/>
      <c r="D16" s="17"/>
      <c r="E16" s="17">
        <v>1</v>
      </c>
      <c r="F16" s="29">
        <v>2970</v>
      </c>
      <c r="G16" s="28">
        <f t="shared" ref="G16:G20" si="13">H16+I16+J16+K16</f>
        <v>689</v>
      </c>
      <c r="H16" s="17">
        <v>1</v>
      </c>
      <c r="I16" s="17"/>
      <c r="J16" s="17">
        <v>124</v>
      </c>
      <c r="K16" s="29">
        <v>564</v>
      </c>
      <c r="L16" s="28">
        <f t="shared" ref="L16:L20" si="14">M16+N16+O16+P16</f>
        <v>352</v>
      </c>
      <c r="M16" s="17"/>
      <c r="N16" s="17"/>
      <c r="O16" s="17"/>
      <c r="P16" s="29">
        <v>352</v>
      </c>
      <c r="Q16" s="43">
        <f t="shared" si="2"/>
        <v>4012</v>
      </c>
      <c r="R16" s="110">
        <f>Q16-Январь!Q16</f>
        <v>-5</v>
      </c>
      <c r="S16" s="66"/>
      <c r="T16" s="55"/>
      <c r="U16" s="62"/>
      <c r="W16" s="36">
        <f t="shared" ref="W16:W22" si="15">B16</f>
        <v>2971</v>
      </c>
      <c r="X16" s="128"/>
      <c r="Y16" s="128">
        <v>2</v>
      </c>
      <c r="Z16" s="128">
        <v>687</v>
      </c>
      <c r="AA16" s="37">
        <f t="shared" ref="AA16:AA22" si="16">L16</f>
        <v>352</v>
      </c>
    </row>
    <row r="17" spans="1:27" s="6" customFormat="1" x14ac:dyDescent="0.25">
      <c r="A17" s="86" t="s">
        <v>13</v>
      </c>
      <c r="B17" s="28">
        <f>C17+D17+E17+F17</f>
        <v>12929</v>
      </c>
      <c r="C17" s="17"/>
      <c r="D17" s="17"/>
      <c r="E17" s="17"/>
      <c r="F17" s="29">
        <v>12929</v>
      </c>
      <c r="G17" s="28">
        <f t="shared" si="13"/>
        <v>1196</v>
      </c>
      <c r="H17" s="17">
        <v>7</v>
      </c>
      <c r="I17" s="17">
        <v>1</v>
      </c>
      <c r="J17" s="17">
        <v>105</v>
      </c>
      <c r="K17" s="29">
        <v>1083</v>
      </c>
      <c r="L17" s="28">
        <f t="shared" si="14"/>
        <v>311</v>
      </c>
      <c r="M17" s="17"/>
      <c r="N17" s="17"/>
      <c r="O17" s="17"/>
      <c r="P17" s="29">
        <v>311</v>
      </c>
      <c r="Q17" s="43">
        <f t="shared" si="2"/>
        <v>14436</v>
      </c>
      <c r="R17" s="110">
        <f>Q17-Январь!Q17</f>
        <v>-4</v>
      </c>
      <c r="S17" s="66" t="s">
        <v>73</v>
      </c>
      <c r="T17" s="55"/>
      <c r="U17" s="62"/>
      <c r="W17" s="36">
        <f t="shared" si="15"/>
        <v>12929</v>
      </c>
      <c r="X17" s="128"/>
      <c r="Y17" s="128">
        <v>1</v>
      </c>
      <c r="Z17" s="128">
        <v>1195</v>
      </c>
      <c r="AA17" s="37">
        <f t="shared" si="16"/>
        <v>311</v>
      </c>
    </row>
    <row r="18" spans="1:27" s="7" customFormat="1" x14ac:dyDescent="0.25">
      <c r="A18" s="85" t="s">
        <v>14</v>
      </c>
      <c r="B18" s="31">
        <f t="shared" ref="B18:B22" si="17">C18+D18+E18+F18</f>
        <v>17685</v>
      </c>
      <c r="C18" s="1"/>
      <c r="D18" s="1"/>
      <c r="E18" s="1"/>
      <c r="F18" s="27">
        <v>17685</v>
      </c>
      <c r="G18" s="31">
        <f t="shared" si="13"/>
        <v>1951</v>
      </c>
      <c r="H18" s="1">
        <v>16</v>
      </c>
      <c r="I18" s="1">
        <v>4</v>
      </c>
      <c r="J18" s="1">
        <v>366</v>
      </c>
      <c r="K18" s="27">
        <v>1565</v>
      </c>
      <c r="L18" s="31">
        <f t="shared" si="14"/>
        <v>143</v>
      </c>
      <c r="M18" s="1"/>
      <c r="N18" s="1"/>
      <c r="O18" s="1"/>
      <c r="P18" s="27">
        <v>143</v>
      </c>
      <c r="Q18" s="44">
        <f t="shared" si="2"/>
        <v>19779</v>
      </c>
      <c r="R18" s="110">
        <f>Q18-Январь!Q18</f>
        <v>-11</v>
      </c>
      <c r="S18" s="66"/>
      <c r="T18" s="58"/>
      <c r="U18" s="71"/>
      <c r="W18" s="36">
        <f t="shared" si="15"/>
        <v>17685</v>
      </c>
      <c r="X18" s="1">
        <v>1</v>
      </c>
      <c r="Y18" s="1">
        <v>15</v>
      </c>
      <c r="Z18" s="1">
        <v>1935</v>
      </c>
      <c r="AA18" s="37">
        <f t="shared" si="16"/>
        <v>143</v>
      </c>
    </row>
    <row r="19" spans="1:27" s="16" customFormat="1" x14ac:dyDescent="0.25">
      <c r="A19" s="85" t="s">
        <v>15</v>
      </c>
      <c r="B19" s="31">
        <f t="shared" si="17"/>
        <v>14387</v>
      </c>
      <c r="C19" s="3"/>
      <c r="D19" s="3"/>
      <c r="E19" s="3"/>
      <c r="F19" s="32">
        <v>14387</v>
      </c>
      <c r="G19" s="31">
        <f t="shared" si="13"/>
        <v>1379</v>
      </c>
      <c r="H19" s="3"/>
      <c r="I19" s="3">
        <v>6</v>
      </c>
      <c r="J19" s="3">
        <v>506</v>
      </c>
      <c r="K19" s="32">
        <v>867</v>
      </c>
      <c r="L19" s="31">
        <f t="shared" si="14"/>
        <v>741</v>
      </c>
      <c r="M19" s="3"/>
      <c r="N19" s="3"/>
      <c r="O19" s="3"/>
      <c r="P19" s="32">
        <v>741</v>
      </c>
      <c r="Q19" s="44">
        <f t="shared" si="2"/>
        <v>16507</v>
      </c>
      <c r="R19" s="110">
        <f>Q19-Январь!Q19</f>
        <v>0</v>
      </c>
      <c r="S19" s="69" t="s">
        <v>70</v>
      </c>
      <c r="T19" s="57"/>
      <c r="U19" s="70" t="s">
        <v>71</v>
      </c>
      <c r="W19" s="36">
        <f t="shared" si="15"/>
        <v>14387</v>
      </c>
      <c r="X19" s="3"/>
      <c r="Y19" s="3">
        <v>4</v>
      </c>
      <c r="Z19" s="3">
        <v>1375</v>
      </c>
      <c r="AA19" s="37">
        <f t="shared" si="16"/>
        <v>741</v>
      </c>
    </row>
    <row r="20" spans="1:27" s="7" customFormat="1" x14ac:dyDescent="0.25">
      <c r="A20" s="84" t="s">
        <v>16</v>
      </c>
      <c r="B20" s="31">
        <f t="shared" si="17"/>
        <v>12901</v>
      </c>
      <c r="C20" s="3"/>
      <c r="D20" s="3"/>
      <c r="E20" s="3">
        <v>2</v>
      </c>
      <c r="F20" s="32">
        <v>12899</v>
      </c>
      <c r="G20" s="31">
        <f t="shared" si="13"/>
        <v>1074</v>
      </c>
      <c r="H20" s="1">
        <v>6</v>
      </c>
      <c r="I20" s="1">
        <v>3</v>
      </c>
      <c r="J20" s="1">
        <v>107</v>
      </c>
      <c r="K20" s="27">
        <v>958</v>
      </c>
      <c r="L20" s="31">
        <f t="shared" si="14"/>
        <v>276</v>
      </c>
      <c r="M20" s="1"/>
      <c r="N20" s="1"/>
      <c r="O20" s="1"/>
      <c r="P20" s="27">
        <v>276</v>
      </c>
      <c r="Q20" s="44">
        <f t="shared" si="2"/>
        <v>14251</v>
      </c>
      <c r="R20" s="110">
        <f>Q20-Январь!Q20</f>
        <v>-11</v>
      </c>
      <c r="S20" s="66" t="s">
        <v>73</v>
      </c>
      <c r="T20" s="58"/>
      <c r="U20" s="71"/>
      <c r="W20" s="36">
        <f t="shared" si="15"/>
        <v>12901</v>
      </c>
      <c r="X20" s="1"/>
      <c r="Y20" s="1">
        <v>5</v>
      </c>
      <c r="Z20" s="1">
        <v>1069</v>
      </c>
      <c r="AA20" s="37">
        <f t="shared" si="16"/>
        <v>276</v>
      </c>
    </row>
    <row r="21" spans="1:27" s="7" customFormat="1" x14ac:dyDescent="0.25">
      <c r="A21" s="84" t="s">
        <v>17</v>
      </c>
      <c r="B21" s="31">
        <f t="shared" si="17"/>
        <v>4634</v>
      </c>
      <c r="C21" s="1"/>
      <c r="D21" s="1"/>
      <c r="E21" s="1"/>
      <c r="F21" s="27">
        <v>4634</v>
      </c>
      <c r="G21" s="31">
        <f>H21+I21+J21+K21</f>
        <v>587</v>
      </c>
      <c r="H21" s="1">
        <v>5</v>
      </c>
      <c r="I21" s="1"/>
      <c r="J21" s="1">
        <v>88</v>
      </c>
      <c r="K21" s="27">
        <v>494</v>
      </c>
      <c r="L21" s="31">
        <f>M21+N21+O21+P21</f>
        <v>257</v>
      </c>
      <c r="M21" s="1"/>
      <c r="N21" s="1"/>
      <c r="O21" s="1"/>
      <c r="P21" s="27">
        <v>257</v>
      </c>
      <c r="Q21" s="44">
        <f t="shared" si="2"/>
        <v>5478</v>
      </c>
      <c r="R21" s="110">
        <f>Q21-Январь!Q21</f>
        <v>-2</v>
      </c>
      <c r="S21" s="72"/>
      <c r="T21" s="58"/>
      <c r="U21" s="71"/>
      <c r="W21" s="36">
        <f t="shared" si="15"/>
        <v>4634</v>
      </c>
      <c r="X21" s="1"/>
      <c r="Y21" s="1"/>
      <c r="Z21" s="1">
        <v>587</v>
      </c>
      <c r="AA21" s="37">
        <f t="shared" si="16"/>
        <v>257</v>
      </c>
    </row>
    <row r="22" spans="1:27" s="7" customFormat="1" x14ac:dyDescent="0.25">
      <c r="A22" s="84" t="s">
        <v>18</v>
      </c>
      <c r="B22" s="31">
        <f t="shared" si="17"/>
        <v>954</v>
      </c>
      <c r="C22" s="1"/>
      <c r="D22" s="1"/>
      <c r="E22" s="1"/>
      <c r="F22" s="27">
        <v>954</v>
      </c>
      <c r="G22" s="31">
        <f t="shared" ref="G22" si="18">H22+I22+J22+K22</f>
        <v>182</v>
      </c>
      <c r="H22" s="1">
        <v>6</v>
      </c>
      <c r="I22" s="1">
        <v>4</v>
      </c>
      <c r="J22" s="1">
        <v>25</v>
      </c>
      <c r="K22" s="27">
        <v>147</v>
      </c>
      <c r="L22" s="31">
        <f t="shared" ref="L22" si="19">M22+N22+O22+P22</f>
        <v>79</v>
      </c>
      <c r="M22" s="1"/>
      <c r="N22" s="1"/>
      <c r="O22" s="1"/>
      <c r="P22" s="27">
        <v>79</v>
      </c>
      <c r="Q22" s="44">
        <f t="shared" si="2"/>
        <v>1215</v>
      </c>
      <c r="R22" s="110">
        <f>Q22-Январь!Q22</f>
        <v>-2</v>
      </c>
      <c r="S22" s="72"/>
      <c r="T22" s="58"/>
      <c r="U22" s="71"/>
      <c r="W22" s="36">
        <f t="shared" si="15"/>
        <v>954</v>
      </c>
      <c r="X22" s="1"/>
      <c r="Y22" s="1"/>
      <c r="Z22" s="1">
        <v>182</v>
      </c>
      <c r="AA22" s="37">
        <f t="shared" si="16"/>
        <v>79</v>
      </c>
    </row>
    <row r="23" spans="1:27" ht="16.5" thickBot="1" x14ac:dyDescent="0.3">
      <c r="A23" s="87" t="s">
        <v>24</v>
      </c>
      <c r="B23" s="33">
        <f>B5+B8+B11+B14+B15+B18+B19+B20+B21+B22</f>
        <v>137733</v>
      </c>
      <c r="C23" s="34">
        <f t="shared" ref="C23:O23" si="20">C5+C8+C11+C14+C15+C18+C19+C20+C21+C22</f>
        <v>0</v>
      </c>
      <c r="D23" s="34">
        <f t="shared" si="20"/>
        <v>0</v>
      </c>
      <c r="E23" s="34">
        <f t="shared" si="20"/>
        <v>179</v>
      </c>
      <c r="F23" s="35">
        <f t="shared" si="20"/>
        <v>137554</v>
      </c>
      <c r="G23" s="33">
        <f t="shared" si="20"/>
        <v>18159</v>
      </c>
      <c r="H23" s="34">
        <f t="shared" si="20"/>
        <v>59</v>
      </c>
      <c r="I23" s="34">
        <f t="shared" si="20"/>
        <v>74</v>
      </c>
      <c r="J23" s="34">
        <f t="shared" si="20"/>
        <v>3466</v>
      </c>
      <c r="K23" s="35">
        <f t="shared" si="20"/>
        <v>14560</v>
      </c>
      <c r="L23" s="33">
        <f t="shared" si="20"/>
        <v>7218</v>
      </c>
      <c r="M23" s="34">
        <f t="shared" si="20"/>
        <v>0</v>
      </c>
      <c r="N23" s="34">
        <f t="shared" si="20"/>
        <v>0</v>
      </c>
      <c r="O23" s="34">
        <f t="shared" si="20"/>
        <v>0</v>
      </c>
      <c r="P23" s="35">
        <f>P5+P8+P11+P14+P15+P18+P19+P20+P21+P22</f>
        <v>7218</v>
      </c>
      <c r="Q23" s="45">
        <f>G23+B23+L23</f>
        <v>163110</v>
      </c>
      <c r="R23" s="110">
        <f>Q23-Январь!Q23</f>
        <v>-76</v>
      </c>
      <c r="S23" s="73"/>
      <c r="T23" s="74"/>
      <c r="U23" s="75"/>
      <c r="W23" s="33">
        <f>W5+W8+W11+W14+W15+W18+W19+W20+W21+W22</f>
        <v>137733</v>
      </c>
      <c r="X23" s="34">
        <f>X5+X8+X11+X14+X15+X18+X19+X20+X21+X22</f>
        <v>17</v>
      </c>
      <c r="Y23" s="34">
        <f>Y5+Y8+Y11+Y14+Y15+Y18+Y19+Y20+Y21+Y22</f>
        <v>83</v>
      </c>
      <c r="Z23" s="34">
        <f>Z5+Z8+Z11+Z14+Z15+Z18+Z19+Z20+Z21+Z22</f>
        <v>18059</v>
      </c>
      <c r="AA23" s="35">
        <f>AA5+AA8+AA11+AA14+AA15+AA18+AA19+AA20+AA21+AA22</f>
        <v>7218</v>
      </c>
    </row>
    <row r="24" spans="1:27" x14ac:dyDescent="0.25">
      <c r="B24"/>
      <c r="Q24" s="54">
        <f>Q23-K23-J23-I23-H23-F23-E23-D23-C23-M23-N23-O23-P23</f>
        <v>0</v>
      </c>
      <c r="R24" s="20"/>
    </row>
    <row r="25" spans="1:27" x14ac:dyDescent="0.25">
      <c r="Q25">
        <f>Q23-W23-X23-Y23-Z23-AA23</f>
        <v>0</v>
      </c>
    </row>
    <row r="26" spans="1:27" x14ac:dyDescent="0.25">
      <c r="B26"/>
    </row>
  </sheetData>
  <autoFilter ref="A4:N22"/>
  <mergeCells count="8">
    <mergeCell ref="X3:Z3"/>
    <mergeCell ref="W1:AA2"/>
    <mergeCell ref="S1:U3"/>
    <mergeCell ref="A1:A4"/>
    <mergeCell ref="L1:P3"/>
    <mergeCell ref="Q1:Q4"/>
    <mergeCell ref="B1:F3"/>
    <mergeCell ref="G1:K3"/>
  </mergeCells>
  <conditionalFormatting sqref="G19:G21 B19:B21 B23 G23 G14:G17 B14:B17 B5:B12 G5:G12">
    <cfRule type="cellIs" dxfId="130" priority="12" operator="equal">
      <formula>0</formula>
    </cfRule>
  </conditionalFormatting>
  <conditionalFormatting sqref="L19:L21 L23 L14:L17 L5:L12">
    <cfRule type="cellIs" dxfId="129" priority="10" operator="equal">
      <formula>0</formula>
    </cfRule>
  </conditionalFormatting>
  <conditionalFormatting sqref="B18 G18">
    <cfRule type="cellIs" dxfId="128" priority="9" operator="equal">
      <formula>0</formula>
    </cfRule>
  </conditionalFormatting>
  <conditionalFormatting sqref="Q18">
    <cfRule type="cellIs" dxfId="127" priority="8" operator="equal">
      <formula>0</formula>
    </cfRule>
  </conditionalFormatting>
  <conditionalFormatting sqref="L18">
    <cfRule type="cellIs" dxfId="126" priority="7" operator="equal">
      <formula>0</formula>
    </cfRule>
  </conditionalFormatting>
  <conditionalFormatting sqref="B22 G22">
    <cfRule type="cellIs" dxfId="125" priority="6" operator="equal">
      <formula>0</formula>
    </cfRule>
  </conditionalFormatting>
  <conditionalFormatting sqref="Q22">
    <cfRule type="cellIs" dxfId="124" priority="5" operator="equal">
      <formula>0</formula>
    </cfRule>
  </conditionalFormatting>
  <conditionalFormatting sqref="L22">
    <cfRule type="cellIs" dxfId="123" priority="4" operator="equal">
      <formula>0</formula>
    </cfRule>
  </conditionalFormatting>
  <conditionalFormatting sqref="B13 G13">
    <cfRule type="cellIs" dxfId="122" priority="3" operator="equal">
      <formula>0</formula>
    </cfRule>
  </conditionalFormatting>
  <conditionalFormatting sqref="Q13">
    <cfRule type="cellIs" dxfId="121" priority="2" operator="equal">
      <formula>0</formula>
    </cfRule>
  </conditionalFormatting>
  <conditionalFormatting sqref="L13">
    <cfRule type="cellIs" dxfId="12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sqref="A1:A4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48" t="s">
        <v>0</v>
      </c>
      <c r="B1" s="151" t="s">
        <v>22</v>
      </c>
      <c r="C1" s="152"/>
      <c r="D1" s="152"/>
      <c r="E1" s="152"/>
      <c r="F1" s="153"/>
      <c r="G1" s="157" t="s">
        <v>23</v>
      </c>
      <c r="H1" s="152"/>
      <c r="I1" s="152"/>
      <c r="J1" s="152"/>
      <c r="K1" s="153"/>
      <c r="L1" s="157" t="s">
        <v>53</v>
      </c>
      <c r="M1" s="152"/>
      <c r="N1" s="152"/>
      <c r="O1" s="152"/>
      <c r="P1" s="153"/>
      <c r="Q1" s="159" t="s">
        <v>24</v>
      </c>
      <c r="R1" s="169" t="s">
        <v>67</v>
      </c>
      <c r="S1" s="170"/>
      <c r="T1" s="171"/>
    </row>
    <row r="2" spans="1:21" ht="15" customHeight="1" x14ac:dyDescent="0.25">
      <c r="A2" s="149"/>
      <c r="B2" s="154"/>
      <c r="C2" s="155"/>
      <c r="D2" s="155"/>
      <c r="E2" s="155"/>
      <c r="F2" s="156"/>
      <c r="G2" s="158"/>
      <c r="H2" s="155"/>
      <c r="I2" s="155"/>
      <c r="J2" s="155"/>
      <c r="K2" s="156"/>
      <c r="L2" s="158"/>
      <c r="M2" s="155"/>
      <c r="N2" s="155"/>
      <c r="O2" s="155"/>
      <c r="P2" s="156"/>
      <c r="Q2" s="160"/>
      <c r="R2" s="172"/>
      <c r="S2" s="173"/>
      <c r="T2" s="174"/>
    </row>
    <row r="3" spans="1:21" ht="15.75" customHeight="1" x14ac:dyDescent="0.25">
      <c r="A3" s="149"/>
      <c r="B3" s="154"/>
      <c r="C3" s="155"/>
      <c r="D3" s="155"/>
      <c r="E3" s="155"/>
      <c r="F3" s="156"/>
      <c r="G3" s="158"/>
      <c r="H3" s="155"/>
      <c r="I3" s="155"/>
      <c r="J3" s="155"/>
      <c r="K3" s="156"/>
      <c r="L3" s="158"/>
      <c r="M3" s="155"/>
      <c r="N3" s="155"/>
      <c r="O3" s="155"/>
      <c r="P3" s="156"/>
      <c r="Q3" s="160"/>
      <c r="R3" s="175"/>
      <c r="S3" s="176"/>
      <c r="T3" s="177"/>
    </row>
    <row r="4" spans="1:21" ht="15" customHeight="1" thickBot="1" x14ac:dyDescent="0.3">
      <c r="A4" s="150"/>
      <c r="B4" s="102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98" t="s">
        <v>65</v>
      </c>
      <c r="S4" s="100" t="s">
        <v>66</v>
      </c>
      <c r="T4" s="101" t="s">
        <v>53</v>
      </c>
    </row>
    <row r="5" spans="1:21" s="5" customFormat="1" x14ac:dyDescent="0.25">
      <c r="A5" s="82" t="s">
        <v>1</v>
      </c>
      <c r="B5" s="47">
        <f>B6+B7</f>
        <v>18908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18906</v>
      </c>
      <c r="G5" s="47">
        <f t="shared" si="0"/>
        <v>5149</v>
      </c>
      <c r="H5" s="48">
        <f t="shared" si="0"/>
        <v>2</v>
      </c>
      <c r="I5" s="48">
        <f t="shared" si="0"/>
        <v>43</v>
      </c>
      <c r="J5" s="48">
        <f t="shared" si="0"/>
        <v>1218</v>
      </c>
      <c r="K5" s="49">
        <f t="shared" si="0"/>
        <v>3886</v>
      </c>
      <c r="L5" s="47">
        <f t="shared" si="0"/>
        <v>3248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3248</v>
      </c>
      <c r="Q5" s="88">
        <f>G5+B5+L5</f>
        <v>27305</v>
      </c>
      <c r="R5" s="92"/>
      <c r="S5" s="95"/>
      <c r="T5" s="96"/>
      <c r="U5" s="5">
        <f>Q5-Февраль!Q5</f>
        <v>44</v>
      </c>
    </row>
    <row r="6" spans="1:21" s="6" customFormat="1" x14ac:dyDescent="0.25">
      <c r="A6" s="83" t="s">
        <v>2</v>
      </c>
      <c r="B6" s="28">
        <f>C6+D6+E6+F6</f>
        <v>8040</v>
      </c>
      <c r="C6" s="17"/>
      <c r="D6" s="17"/>
      <c r="E6" s="17">
        <v>2</v>
      </c>
      <c r="F6" s="29">
        <v>8038</v>
      </c>
      <c r="G6" s="28">
        <f>H6+I6+J6+K6</f>
        <v>3639</v>
      </c>
      <c r="H6" s="17">
        <v>1</v>
      </c>
      <c r="I6" s="17">
        <v>34</v>
      </c>
      <c r="J6" s="17">
        <v>1086</v>
      </c>
      <c r="K6" s="29">
        <v>2518</v>
      </c>
      <c r="L6" s="28">
        <f>M6+N6+O6+P6</f>
        <v>2371</v>
      </c>
      <c r="M6" s="17"/>
      <c r="N6" s="17"/>
      <c r="O6" s="17"/>
      <c r="P6" s="29">
        <v>2371</v>
      </c>
      <c r="Q6" s="43">
        <f>G6+B6+L6</f>
        <v>14050</v>
      </c>
      <c r="R6" s="66"/>
      <c r="S6" s="55"/>
      <c r="T6" s="62"/>
      <c r="U6" s="5">
        <f>Q6-Февраль!Q6</f>
        <v>45</v>
      </c>
    </row>
    <row r="7" spans="1:21" s="15" customFormat="1" x14ac:dyDescent="0.25">
      <c r="A7" s="83" t="s">
        <v>3</v>
      </c>
      <c r="B7" s="28">
        <f>C7+D7+E7+F7</f>
        <v>10868</v>
      </c>
      <c r="C7" s="4"/>
      <c r="D7" s="4"/>
      <c r="E7" s="4"/>
      <c r="F7" s="30">
        <v>10868</v>
      </c>
      <c r="G7" s="28">
        <f>H7+I7+J7+K7</f>
        <v>1510</v>
      </c>
      <c r="H7" s="4">
        <v>1</v>
      </c>
      <c r="I7" s="4">
        <v>9</v>
      </c>
      <c r="J7" s="4">
        <v>132</v>
      </c>
      <c r="K7" s="30">
        <v>1368</v>
      </c>
      <c r="L7" s="28">
        <f>M7+N7+O7+P7</f>
        <v>877</v>
      </c>
      <c r="M7" s="4"/>
      <c r="N7" s="4"/>
      <c r="O7" s="4"/>
      <c r="P7" s="30">
        <v>877</v>
      </c>
      <c r="Q7" s="43">
        <f t="shared" ref="Q7:Q22" si="1">G7+B7+L7</f>
        <v>13255</v>
      </c>
      <c r="R7" s="67"/>
      <c r="S7" s="55"/>
      <c r="T7" s="68"/>
      <c r="U7" s="5">
        <f>Q7-Февраль!Q7</f>
        <v>-1</v>
      </c>
    </row>
    <row r="8" spans="1:21" s="5" customFormat="1" x14ac:dyDescent="0.25">
      <c r="A8" s="84" t="s">
        <v>4</v>
      </c>
      <c r="B8" s="26">
        <f>B9+B10</f>
        <v>15322</v>
      </c>
      <c r="C8" s="1">
        <f t="shared" ref="C8:P8" si="2">C9+C10</f>
        <v>0</v>
      </c>
      <c r="D8" s="1">
        <f t="shared" si="2"/>
        <v>0</v>
      </c>
      <c r="E8" s="1">
        <f t="shared" si="2"/>
        <v>169</v>
      </c>
      <c r="F8" s="27">
        <f t="shared" si="2"/>
        <v>15153</v>
      </c>
      <c r="G8" s="26">
        <f t="shared" si="2"/>
        <v>1835</v>
      </c>
      <c r="H8" s="1">
        <f t="shared" si="2"/>
        <v>0</v>
      </c>
      <c r="I8" s="1">
        <f t="shared" si="2"/>
        <v>5</v>
      </c>
      <c r="J8" s="1">
        <f t="shared" si="2"/>
        <v>401</v>
      </c>
      <c r="K8" s="27">
        <f t="shared" si="2"/>
        <v>1429</v>
      </c>
      <c r="L8" s="26">
        <f t="shared" si="2"/>
        <v>667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667</v>
      </c>
      <c r="Q8" s="42">
        <f t="shared" si="1"/>
        <v>17824</v>
      </c>
      <c r="R8" s="66"/>
      <c r="S8" s="55"/>
      <c r="T8" s="62"/>
      <c r="U8" s="5">
        <f>Q8-Февраль!Q8</f>
        <v>14</v>
      </c>
    </row>
    <row r="9" spans="1:21" s="6" customFormat="1" x14ac:dyDescent="0.25">
      <c r="A9" s="83" t="s">
        <v>5</v>
      </c>
      <c r="B9" s="28">
        <f>C9+D9+E9+F9</f>
        <v>8908</v>
      </c>
      <c r="C9" s="17"/>
      <c r="D9" s="17"/>
      <c r="E9" s="17">
        <v>162</v>
      </c>
      <c r="F9" s="29">
        <v>8746</v>
      </c>
      <c r="G9" s="28">
        <f t="shared" ref="G9:G10" si="3">H9+I9+J9+K9</f>
        <v>896</v>
      </c>
      <c r="H9" s="17"/>
      <c r="I9" s="17">
        <v>5</v>
      </c>
      <c r="J9" s="17">
        <v>298</v>
      </c>
      <c r="K9" s="29">
        <v>593</v>
      </c>
      <c r="L9" s="28">
        <f t="shared" ref="L9:L10" si="4">M9+N9+O9+P9</f>
        <v>109</v>
      </c>
      <c r="M9" s="17"/>
      <c r="N9" s="17"/>
      <c r="O9" s="17"/>
      <c r="P9" s="29">
        <v>109</v>
      </c>
      <c r="Q9" s="43">
        <f t="shared" si="1"/>
        <v>9913</v>
      </c>
      <c r="R9" s="66"/>
      <c r="S9" s="55"/>
      <c r="T9" s="62"/>
      <c r="U9" s="5">
        <f>Q9-Февраль!Q9</f>
        <v>17</v>
      </c>
    </row>
    <row r="10" spans="1:21" s="6" customFormat="1" x14ac:dyDescent="0.25">
      <c r="A10" s="83" t="s">
        <v>6</v>
      </c>
      <c r="B10" s="28">
        <f>C10+D10+E10+F10</f>
        <v>6414</v>
      </c>
      <c r="C10" s="17"/>
      <c r="D10" s="17"/>
      <c r="E10" s="17">
        <v>7</v>
      </c>
      <c r="F10" s="29">
        <v>6407</v>
      </c>
      <c r="G10" s="28">
        <f t="shared" si="3"/>
        <v>939</v>
      </c>
      <c r="H10" s="17"/>
      <c r="I10" s="17"/>
      <c r="J10" s="17">
        <v>103</v>
      </c>
      <c r="K10" s="29">
        <v>836</v>
      </c>
      <c r="L10" s="28">
        <f t="shared" si="4"/>
        <v>558</v>
      </c>
      <c r="M10" s="17"/>
      <c r="N10" s="17"/>
      <c r="O10" s="17"/>
      <c r="P10" s="29">
        <v>558</v>
      </c>
      <c r="Q10" s="43">
        <f t="shared" si="1"/>
        <v>7911</v>
      </c>
      <c r="R10" s="66"/>
      <c r="S10" s="55"/>
      <c r="T10" s="62" t="s">
        <v>74</v>
      </c>
      <c r="U10" s="5">
        <f>Q10-Февраль!Q10</f>
        <v>-3</v>
      </c>
    </row>
    <row r="11" spans="1:21" s="5" customFormat="1" x14ac:dyDescent="0.25">
      <c r="A11" s="85" t="s">
        <v>7</v>
      </c>
      <c r="B11" s="26">
        <f t="shared" ref="B11:O11" si="5">B12+B13</f>
        <v>26512</v>
      </c>
      <c r="C11" s="1">
        <f t="shared" si="5"/>
        <v>0</v>
      </c>
      <c r="D11" s="1">
        <f t="shared" si="5"/>
        <v>0</v>
      </c>
      <c r="E11" s="1">
        <f t="shared" si="5"/>
        <v>5</v>
      </c>
      <c r="F11" s="27">
        <f t="shared" si="5"/>
        <v>26507</v>
      </c>
      <c r="G11" s="26">
        <f t="shared" si="5"/>
        <v>2383</v>
      </c>
      <c r="H11" s="1">
        <f t="shared" si="5"/>
        <v>6</v>
      </c>
      <c r="I11" s="1">
        <f t="shared" si="5"/>
        <v>5</v>
      </c>
      <c r="J11" s="1">
        <f t="shared" si="5"/>
        <v>298</v>
      </c>
      <c r="K11" s="27">
        <f t="shared" si="5"/>
        <v>2074</v>
      </c>
      <c r="L11" s="26">
        <f t="shared" si="5"/>
        <v>552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552</v>
      </c>
      <c r="Q11" s="42">
        <f t="shared" si="1"/>
        <v>29447</v>
      </c>
      <c r="R11" s="66"/>
      <c r="S11" s="55"/>
      <c r="T11" s="62"/>
      <c r="U11" s="5">
        <f>Q11-Февраль!Q11</f>
        <v>-59</v>
      </c>
    </row>
    <row r="12" spans="1:21" s="6" customFormat="1" x14ac:dyDescent="0.25">
      <c r="A12" s="86" t="s">
        <v>8</v>
      </c>
      <c r="B12" s="28">
        <f>C12+D12+E12+F12</f>
        <v>14184</v>
      </c>
      <c r="C12" s="17"/>
      <c r="D12" s="17"/>
      <c r="E12" s="17">
        <v>4</v>
      </c>
      <c r="F12" s="29">
        <v>14180</v>
      </c>
      <c r="G12" s="28">
        <f t="shared" ref="G12:G14" si="6">H12+I12+J12+K12</f>
        <v>1295</v>
      </c>
      <c r="H12" s="17">
        <v>5</v>
      </c>
      <c r="I12" s="17">
        <v>4</v>
      </c>
      <c r="J12" s="17">
        <v>142</v>
      </c>
      <c r="K12" s="29">
        <v>1144</v>
      </c>
      <c r="L12" s="28">
        <f t="shared" ref="L12:L14" si="7">M12+N12+O12+P12</f>
        <v>272</v>
      </c>
      <c r="M12" s="17"/>
      <c r="N12" s="17"/>
      <c r="O12" s="17"/>
      <c r="P12" s="29">
        <v>272</v>
      </c>
      <c r="Q12" s="43">
        <f>G12+B12+L12</f>
        <v>15751</v>
      </c>
      <c r="R12" s="67"/>
      <c r="S12" s="55"/>
      <c r="T12" s="62"/>
      <c r="U12" s="5">
        <f>Q12-Февраль!Q12</f>
        <v>-35</v>
      </c>
    </row>
    <row r="13" spans="1:21" s="6" customFormat="1" x14ac:dyDescent="0.25">
      <c r="A13" s="86" t="s">
        <v>9</v>
      </c>
      <c r="B13" s="28">
        <f>C13+D13+E13+F13</f>
        <v>12328</v>
      </c>
      <c r="C13" s="17"/>
      <c r="D13" s="17"/>
      <c r="E13" s="17">
        <v>1</v>
      </c>
      <c r="F13" s="29">
        <v>12327</v>
      </c>
      <c r="G13" s="28">
        <f t="shared" si="6"/>
        <v>1088</v>
      </c>
      <c r="H13" s="17">
        <v>1</v>
      </c>
      <c r="I13" s="17">
        <v>1</v>
      </c>
      <c r="J13" s="17">
        <v>156</v>
      </c>
      <c r="K13" s="29">
        <v>930</v>
      </c>
      <c r="L13" s="28">
        <f t="shared" si="7"/>
        <v>280</v>
      </c>
      <c r="M13" s="17"/>
      <c r="N13" s="17"/>
      <c r="O13" s="17"/>
      <c r="P13" s="29">
        <v>280</v>
      </c>
      <c r="Q13" s="43">
        <f t="shared" si="1"/>
        <v>13696</v>
      </c>
      <c r="R13" s="67"/>
      <c r="S13" s="55"/>
      <c r="T13" s="62"/>
      <c r="U13" s="5">
        <f>Q13-Февраль!Q13</f>
        <v>-24</v>
      </c>
    </row>
    <row r="14" spans="1:21" s="16" customFormat="1" x14ac:dyDescent="0.25">
      <c r="A14" s="85" t="s">
        <v>10</v>
      </c>
      <c r="B14" s="31">
        <f>C14+D14+E14+F14</f>
        <v>10551</v>
      </c>
      <c r="C14" s="3"/>
      <c r="D14" s="3"/>
      <c r="E14" s="3"/>
      <c r="F14" s="32">
        <v>10551</v>
      </c>
      <c r="G14" s="31">
        <f t="shared" si="6"/>
        <v>1715</v>
      </c>
      <c r="H14" s="3">
        <v>10</v>
      </c>
      <c r="I14" s="3">
        <v>11</v>
      </c>
      <c r="J14" s="3">
        <v>709</v>
      </c>
      <c r="K14" s="32">
        <v>985</v>
      </c>
      <c r="L14" s="31">
        <f t="shared" si="7"/>
        <v>585</v>
      </c>
      <c r="M14" s="3"/>
      <c r="N14" s="3"/>
      <c r="O14" s="3"/>
      <c r="P14" s="32">
        <v>585</v>
      </c>
      <c r="Q14" s="44">
        <f t="shared" si="1"/>
        <v>12851</v>
      </c>
      <c r="R14" s="69"/>
      <c r="S14" s="55"/>
      <c r="T14" s="70"/>
      <c r="U14" s="5">
        <f>Q14-Февраль!Q14</f>
        <v>-4</v>
      </c>
    </row>
    <row r="15" spans="1:21" s="5" customFormat="1" x14ac:dyDescent="0.25">
      <c r="A15" s="84" t="s">
        <v>11</v>
      </c>
      <c r="B15" s="26">
        <f t="shared" ref="B15:P15" si="8">B16+B17</f>
        <v>15886</v>
      </c>
      <c r="C15" s="1">
        <f t="shared" si="8"/>
        <v>0</v>
      </c>
      <c r="D15" s="1">
        <f t="shared" si="8"/>
        <v>0</v>
      </c>
      <c r="E15" s="1">
        <f t="shared" si="8"/>
        <v>2</v>
      </c>
      <c r="F15" s="27">
        <f t="shared" si="8"/>
        <v>15884</v>
      </c>
      <c r="G15" s="26">
        <f t="shared" si="8"/>
        <v>1883</v>
      </c>
      <c r="H15" s="1">
        <f t="shared" si="8"/>
        <v>8</v>
      </c>
      <c r="I15" s="1">
        <f t="shared" si="8"/>
        <v>1</v>
      </c>
      <c r="J15" s="1">
        <f t="shared" si="8"/>
        <v>231</v>
      </c>
      <c r="K15" s="27">
        <f t="shared" si="8"/>
        <v>1643</v>
      </c>
      <c r="L15" s="26">
        <f t="shared" si="8"/>
        <v>663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663</v>
      </c>
      <c r="Q15" s="42">
        <f t="shared" si="1"/>
        <v>18432</v>
      </c>
      <c r="R15" s="66"/>
      <c r="S15" s="55"/>
      <c r="T15" s="62"/>
      <c r="U15" s="5">
        <f>Q15-Февраль!Q15</f>
        <v>-16</v>
      </c>
    </row>
    <row r="16" spans="1:21" s="6" customFormat="1" x14ac:dyDescent="0.25">
      <c r="A16" s="83" t="s">
        <v>12</v>
      </c>
      <c r="B16" s="28">
        <f>C16+D16+E16+F16</f>
        <v>2963</v>
      </c>
      <c r="C16" s="17"/>
      <c r="D16" s="17"/>
      <c r="E16" s="17">
        <v>2</v>
      </c>
      <c r="F16" s="29">
        <v>2961</v>
      </c>
      <c r="G16" s="28">
        <f t="shared" ref="G16:G20" si="9">H16+I16+J16+K16</f>
        <v>689</v>
      </c>
      <c r="H16" s="17">
        <v>1</v>
      </c>
      <c r="I16" s="17"/>
      <c r="J16" s="17">
        <v>126</v>
      </c>
      <c r="K16" s="29">
        <v>562</v>
      </c>
      <c r="L16" s="28">
        <f t="shared" ref="L16:L20" si="10">M16+N16+O16+P16</f>
        <v>352</v>
      </c>
      <c r="M16" s="17"/>
      <c r="N16" s="17"/>
      <c r="O16" s="17"/>
      <c r="P16" s="29">
        <v>352</v>
      </c>
      <c r="Q16" s="43">
        <f t="shared" si="1"/>
        <v>4004</v>
      </c>
      <c r="R16" s="66"/>
      <c r="S16" s="55"/>
      <c r="T16" s="62" t="s">
        <v>75</v>
      </c>
      <c r="U16" s="5">
        <f>Q16-Февраль!Q16</f>
        <v>-8</v>
      </c>
    </row>
    <row r="17" spans="1:21" s="6" customFormat="1" x14ac:dyDescent="0.25">
      <c r="A17" s="86" t="s">
        <v>13</v>
      </c>
      <c r="B17" s="28">
        <f>C17+D17+E17+F17</f>
        <v>12923</v>
      </c>
      <c r="C17" s="17"/>
      <c r="D17" s="17"/>
      <c r="E17" s="17"/>
      <c r="F17" s="29">
        <v>12923</v>
      </c>
      <c r="G17" s="28">
        <f t="shared" si="9"/>
        <v>1194</v>
      </c>
      <c r="H17" s="17">
        <v>7</v>
      </c>
      <c r="I17" s="17">
        <v>1</v>
      </c>
      <c r="J17" s="17">
        <v>105</v>
      </c>
      <c r="K17" s="29">
        <v>1081</v>
      </c>
      <c r="L17" s="28">
        <f t="shared" si="10"/>
        <v>311</v>
      </c>
      <c r="M17" s="17"/>
      <c r="N17" s="17"/>
      <c r="O17" s="17"/>
      <c r="P17" s="29">
        <v>311</v>
      </c>
      <c r="Q17" s="43">
        <f t="shared" si="1"/>
        <v>14428</v>
      </c>
      <c r="R17" s="66"/>
      <c r="S17" s="55"/>
      <c r="T17" s="62"/>
      <c r="U17" s="5">
        <f>Q17-Февраль!Q17</f>
        <v>-8</v>
      </c>
    </row>
    <row r="18" spans="1:21" s="7" customFormat="1" x14ac:dyDescent="0.25">
      <c r="A18" s="85" t="s">
        <v>14</v>
      </c>
      <c r="B18" s="31">
        <f t="shared" ref="B18:B22" si="11">C18+D18+E18+F18</f>
        <v>17665</v>
      </c>
      <c r="C18" s="1"/>
      <c r="D18" s="1"/>
      <c r="E18" s="1"/>
      <c r="F18" s="27">
        <v>17665</v>
      </c>
      <c r="G18" s="31">
        <f t="shared" si="9"/>
        <v>1955</v>
      </c>
      <c r="H18" s="1">
        <v>16</v>
      </c>
      <c r="I18" s="1">
        <v>4</v>
      </c>
      <c r="J18" s="1">
        <v>367</v>
      </c>
      <c r="K18" s="27">
        <v>1568</v>
      </c>
      <c r="L18" s="31">
        <f t="shared" si="10"/>
        <v>143</v>
      </c>
      <c r="M18" s="1"/>
      <c r="N18" s="1"/>
      <c r="O18" s="1"/>
      <c r="P18" s="27">
        <v>143</v>
      </c>
      <c r="Q18" s="44">
        <f t="shared" si="1"/>
        <v>19763</v>
      </c>
      <c r="R18" s="66"/>
      <c r="S18" s="55"/>
      <c r="T18" s="71"/>
      <c r="U18" s="5">
        <f>Q18-Февраль!Q18</f>
        <v>-16</v>
      </c>
    </row>
    <row r="19" spans="1:21" s="16" customFormat="1" x14ac:dyDescent="0.25">
      <c r="A19" s="85" t="s">
        <v>15</v>
      </c>
      <c r="B19" s="31">
        <f t="shared" si="11"/>
        <v>14370</v>
      </c>
      <c r="C19" s="3"/>
      <c r="D19" s="3"/>
      <c r="E19" s="3"/>
      <c r="F19" s="32">
        <v>14370</v>
      </c>
      <c r="G19" s="31">
        <f t="shared" si="9"/>
        <v>1375</v>
      </c>
      <c r="H19" s="3"/>
      <c r="I19" s="3">
        <v>6</v>
      </c>
      <c r="J19" s="3">
        <v>503</v>
      </c>
      <c r="K19" s="32">
        <v>866</v>
      </c>
      <c r="L19" s="31">
        <f t="shared" si="10"/>
        <v>741</v>
      </c>
      <c r="M19" s="3"/>
      <c r="N19" s="3"/>
      <c r="O19" s="3"/>
      <c r="P19" s="32">
        <v>741</v>
      </c>
      <c r="Q19" s="44">
        <f t="shared" si="1"/>
        <v>16486</v>
      </c>
      <c r="R19" s="69"/>
      <c r="S19" s="55"/>
      <c r="T19" s="70"/>
      <c r="U19" s="5">
        <f>Q19-Февраль!Q19</f>
        <v>-21</v>
      </c>
    </row>
    <row r="20" spans="1:21" s="7" customFormat="1" x14ac:dyDescent="0.25">
      <c r="A20" s="84" t="s">
        <v>16</v>
      </c>
      <c r="B20" s="31">
        <f t="shared" si="11"/>
        <v>12909</v>
      </c>
      <c r="C20" s="3"/>
      <c r="D20" s="3"/>
      <c r="E20" s="3">
        <v>2</v>
      </c>
      <c r="F20" s="32">
        <v>12907</v>
      </c>
      <c r="G20" s="31">
        <f t="shared" si="9"/>
        <v>1070</v>
      </c>
      <c r="H20" s="1">
        <v>6</v>
      </c>
      <c r="I20" s="1">
        <v>3</v>
      </c>
      <c r="J20" s="1">
        <v>107</v>
      </c>
      <c r="K20" s="27">
        <v>954</v>
      </c>
      <c r="L20" s="31">
        <f t="shared" si="10"/>
        <v>276</v>
      </c>
      <c r="M20" s="1"/>
      <c r="N20" s="1"/>
      <c r="O20" s="1"/>
      <c r="P20" s="27">
        <v>276</v>
      </c>
      <c r="Q20" s="44">
        <f t="shared" si="1"/>
        <v>14255</v>
      </c>
      <c r="R20" s="72"/>
      <c r="S20" s="55"/>
      <c r="T20" s="71"/>
      <c r="U20" s="5">
        <f>Q20-Февраль!Q20</f>
        <v>4</v>
      </c>
    </row>
    <row r="21" spans="1:21" s="7" customFormat="1" x14ac:dyDescent="0.25">
      <c r="A21" s="84" t="s">
        <v>17</v>
      </c>
      <c r="B21" s="31">
        <f t="shared" si="11"/>
        <v>4632</v>
      </c>
      <c r="C21" s="1"/>
      <c r="D21" s="1"/>
      <c r="E21" s="1"/>
      <c r="F21" s="27">
        <v>4632</v>
      </c>
      <c r="G21" s="31">
        <f>H21+I21+J21+K21</f>
        <v>586</v>
      </c>
      <c r="H21" s="1">
        <v>5</v>
      </c>
      <c r="I21" s="1"/>
      <c r="J21" s="1">
        <v>88</v>
      </c>
      <c r="K21" s="27">
        <v>493</v>
      </c>
      <c r="L21" s="31">
        <f>M21+N21+O21+P21</f>
        <v>257</v>
      </c>
      <c r="M21" s="1"/>
      <c r="N21" s="1"/>
      <c r="O21" s="1"/>
      <c r="P21" s="27">
        <v>257</v>
      </c>
      <c r="Q21" s="44">
        <f t="shared" si="1"/>
        <v>5475</v>
      </c>
      <c r="R21" s="72"/>
      <c r="S21" s="55"/>
      <c r="T21" s="71"/>
      <c r="U21" s="5">
        <f>Q21-Февраль!Q21</f>
        <v>-3</v>
      </c>
    </row>
    <row r="22" spans="1:21" s="7" customFormat="1" x14ac:dyDescent="0.25">
      <c r="A22" s="84" t="s">
        <v>18</v>
      </c>
      <c r="B22" s="31">
        <f t="shared" si="11"/>
        <v>953</v>
      </c>
      <c r="C22" s="1"/>
      <c r="D22" s="1"/>
      <c r="E22" s="1"/>
      <c r="F22" s="27">
        <v>953</v>
      </c>
      <c r="G22" s="31">
        <f t="shared" ref="G22" si="12">H22+I22+J22+K22</f>
        <v>183</v>
      </c>
      <c r="H22" s="1">
        <v>6</v>
      </c>
      <c r="I22" s="1">
        <v>4</v>
      </c>
      <c r="J22" s="1">
        <v>25</v>
      </c>
      <c r="K22" s="27">
        <v>148</v>
      </c>
      <c r="L22" s="31">
        <f t="shared" ref="L22" si="13">M22+N22+O22+P22</f>
        <v>79</v>
      </c>
      <c r="M22" s="1"/>
      <c r="N22" s="1"/>
      <c r="O22" s="1"/>
      <c r="P22" s="27">
        <v>79</v>
      </c>
      <c r="Q22" s="44">
        <f t="shared" si="1"/>
        <v>1215</v>
      </c>
      <c r="R22" s="72"/>
      <c r="S22" s="55"/>
      <c r="T22" s="71"/>
      <c r="U22" s="5">
        <f>Q22-Февраль!Q22</f>
        <v>0</v>
      </c>
    </row>
    <row r="23" spans="1:21" ht="16.5" thickBot="1" x14ac:dyDescent="0.3">
      <c r="A23" s="87" t="s">
        <v>24</v>
      </c>
      <c r="B23" s="33">
        <f>B5+B8+B11+B14+B15+B18+B19+B20+B21+B22</f>
        <v>137708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180</v>
      </c>
      <c r="F23" s="35">
        <f t="shared" si="14"/>
        <v>137528</v>
      </c>
      <c r="G23" s="33">
        <f t="shared" si="14"/>
        <v>18134</v>
      </c>
      <c r="H23" s="34">
        <f t="shared" si="14"/>
        <v>59</v>
      </c>
      <c r="I23" s="34">
        <f t="shared" si="14"/>
        <v>82</v>
      </c>
      <c r="J23" s="34">
        <f t="shared" si="14"/>
        <v>3947</v>
      </c>
      <c r="K23" s="35">
        <f t="shared" si="14"/>
        <v>14046</v>
      </c>
      <c r="L23" s="33">
        <f t="shared" si="14"/>
        <v>7211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5">
        <f>P5+P8+P11+P14+P15+P18+P19+P20+P21+P22</f>
        <v>7211</v>
      </c>
      <c r="Q23" s="45">
        <f>G23+B23+L23</f>
        <v>163053</v>
      </c>
      <c r="R23" s="73"/>
      <c r="S23" s="74"/>
      <c r="T23" s="75"/>
      <c r="U23" s="5">
        <f>Q23-Февраль!Q23</f>
        <v>-57</v>
      </c>
    </row>
    <row r="24" spans="1:21" x14ac:dyDescent="0.25">
      <c r="B24"/>
      <c r="Q24" s="54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119" priority="12" operator="equal">
      <formula>0</formula>
    </cfRule>
  </conditionalFormatting>
  <conditionalFormatting sqref="Q5:Q12 Q19:Q21 Q23 Q14:Q17">
    <cfRule type="cellIs" dxfId="118" priority="11" operator="equal">
      <formula>0</formula>
    </cfRule>
  </conditionalFormatting>
  <conditionalFormatting sqref="L5:L12 L19:L21 L23 L14:L17">
    <cfRule type="cellIs" dxfId="117" priority="10" operator="equal">
      <formula>0</formula>
    </cfRule>
  </conditionalFormatting>
  <conditionalFormatting sqref="B18 G18">
    <cfRule type="cellIs" dxfId="116" priority="9" operator="equal">
      <formula>0</formula>
    </cfRule>
  </conditionalFormatting>
  <conditionalFormatting sqref="Q18">
    <cfRule type="cellIs" dxfId="115" priority="8" operator="equal">
      <formula>0</formula>
    </cfRule>
  </conditionalFormatting>
  <conditionalFormatting sqref="L18">
    <cfRule type="cellIs" dxfId="114" priority="7" operator="equal">
      <formula>0</formula>
    </cfRule>
  </conditionalFormatting>
  <conditionalFormatting sqref="B22 G22">
    <cfRule type="cellIs" dxfId="113" priority="6" operator="equal">
      <formula>0</formula>
    </cfRule>
  </conditionalFormatting>
  <conditionalFormatting sqref="Q22">
    <cfRule type="cellIs" dxfId="112" priority="5" operator="equal">
      <formula>0</formula>
    </cfRule>
  </conditionalFormatting>
  <conditionalFormatting sqref="L22">
    <cfRule type="cellIs" dxfId="111" priority="4" operator="equal">
      <formula>0</formula>
    </cfRule>
  </conditionalFormatting>
  <conditionalFormatting sqref="B13 G13">
    <cfRule type="cellIs" dxfId="110" priority="3" operator="equal">
      <formula>0</formula>
    </cfRule>
  </conditionalFormatting>
  <conditionalFormatting sqref="Q13">
    <cfRule type="cellIs" dxfId="109" priority="2" operator="equal">
      <formula>0</formula>
    </cfRule>
  </conditionalFormatting>
  <conditionalFormatting sqref="L13">
    <cfRule type="cellIs" dxfId="108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sqref="A1:A4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48" t="s">
        <v>0</v>
      </c>
      <c r="B1" s="151" t="s">
        <v>22</v>
      </c>
      <c r="C1" s="152"/>
      <c r="D1" s="152"/>
      <c r="E1" s="152"/>
      <c r="F1" s="153"/>
      <c r="G1" s="157" t="s">
        <v>23</v>
      </c>
      <c r="H1" s="152"/>
      <c r="I1" s="152"/>
      <c r="J1" s="152"/>
      <c r="K1" s="153"/>
      <c r="L1" s="157" t="s">
        <v>53</v>
      </c>
      <c r="M1" s="152"/>
      <c r="N1" s="152"/>
      <c r="O1" s="152"/>
      <c r="P1" s="153"/>
      <c r="Q1" s="159" t="s">
        <v>24</v>
      </c>
      <c r="R1" s="169" t="s">
        <v>67</v>
      </c>
      <c r="S1" s="170"/>
      <c r="T1" s="171"/>
    </row>
    <row r="2" spans="1:21" ht="15" customHeight="1" x14ac:dyDescent="0.25">
      <c r="A2" s="149"/>
      <c r="B2" s="154"/>
      <c r="C2" s="155"/>
      <c r="D2" s="155"/>
      <c r="E2" s="155"/>
      <c r="F2" s="156"/>
      <c r="G2" s="158"/>
      <c r="H2" s="155"/>
      <c r="I2" s="155"/>
      <c r="J2" s="155"/>
      <c r="K2" s="156"/>
      <c r="L2" s="158"/>
      <c r="M2" s="155"/>
      <c r="N2" s="155"/>
      <c r="O2" s="155"/>
      <c r="P2" s="156"/>
      <c r="Q2" s="160"/>
      <c r="R2" s="172"/>
      <c r="S2" s="173"/>
      <c r="T2" s="174"/>
    </row>
    <row r="3" spans="1:21" ht="15.75" customHeight="1" x14ac:dyDescent="0.25">
      <c r="A3" s="149"/>
      <c r="B3" s="154"/>
      <c r="C3" s="155"/>
      <c r="D3" s="155"/>
      <c r="E3" s="155"/>
      <c r="F3" s="156"/>
      <c r="G3" s="158"/>
      <c r="H3" s="155"/>
      <c r="I3" s="155"/>
      <c r="J3" s="155"/>
      <c r="K3" s="156"/>
      <c r="L3" s="158"/>
      <c r="M3" s="155"/>
      <c r="N3" s="155"/>
      <c r="O3" s="155"/>
      <c r="P3" s="156"/>
      <c r="Q3" s="160"/>
      <c r="R3" s="175"/>
      <c r="S3" s="176"/>
      <c r="T3" s="177"/>
    </row>
    <row r="4" spans="1:21" ht="15" customHeight="1" thickBot="1" x14ac:dyDescent="0.3">
      <c r="A4" s="150"/>
      <c r="B4" s="102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98" t="s">
        <v>65</v>
      </c>
      <c r="S4" s="100" t="s">
        <v>66</v>
      </c>
      <c r="T4" s="101" t="s">
        <v>53</v>
      </c>
    </row>
    <row r="5" spans="1:21" s="5" customFormat="1" x14ac:dyDescent="0.25">
      <c r="A5" s="82" t="s">
        <v>1</v>
      </c>
      <c r="B5" s="47">
        <f>B6+B7</f>
        <v>18947</v>
      </c>
      <c r="C5" s="48">
        <f t="shared" ref="C5:O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18945</v>
      </c>
      <c r="G5" s="47">
        <f t="shared" si="0"/>
        <v>5160</v>
      </c>
      <c r="H5" s="48">
        <f t="shared" si="0"/>
        <v>2</v>
      </c>
      <c r="I5" s="48">
        <f t="shared" si="0"/>
        <v>43</v>
      </c>
      <c r="J5" s="48">
        <f t="shared" si="0"/>
        <v>1218</v>
      </c>
      <c r="K5" s="49">
        <f t="shared" si="0"/>
        <v>3897</v>
      </c>
      <c r="L5" s="47">
        <f t="shared" si="0"/>
        <v>3248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>P6+P7</f>
        <v>3248</v>
      </c>
      <c r="Q5" s="88">
        <f>G5+B5+L5</f>
        <v>27355</v>
      </c>
      <c r="R5" s="47"/>
      <c r="S5" s="112"/>
      <c r="T5" s="113"/>
      <c r="U5" s="5">
        <f>Q5-Март!Q5</f>
        <v>50</v>
      </c>
    </row>
    <row r="6" spans="1:21" s="6" customFormat="1" x14ac:dyDescent="0.25">
      <c r="A6" s="83" t="s">
        <v>2</v>
      </c>
      <c r="B6" s="28">
        <f>C6+D6+E6+F6</f>
        <v>8071</v>
      </c>
      <c r="C6" s="17"/>
      <c r="D6" s="17"/>
      <c r="E6" s="17">
        <v>2</v>
      </c>
      <c r="F6" s="29">
        <v>8069</v>
      </c>
      <c r="G6" s="28">
        <f>H6+I6+J6+K6</f>
        <v>3650</v>
      </c>
      <c r="H6" s="17">
        <v>1</v>
      </c>
      <c r="I6" s="17">
        <v>34</v>
      </c>
      <c r="J6" s="17">
        <v>1085</v>
      </c>
      <c r="K6" s="29">
        <v>2530</v>
      </c>
      <c r="L6" s="28">
        <f>M6+N6+O6+P6</f>
        <v>2372</v>
      </c>
      <c r="M6" s="17"/>
      <c r="N6" s="17"/>
      <c r="O6" s="17"/>
      <c r="P6" s="29">
        <v>2372</v>
      </c>
      <c r="Q6" s="43">
        <f>G6+B6+L6</f>
        <v>14093</v>
      </c>
      <c r="R6" s="46"/>
      <c r="S6" s="17"/>
      <c r="T6" s="38"/>
      <c r="U6" s="5">
        <f>Q6-Март!Q6</f>
        <v>43</v>
      </c>
    </row>
    <row r="7" spans="1:21" s="15" customFormat="1" x14ac:dyDescent="0.25">
      <c r="A7" s="83" t="s">
        <v>3</v>
      </c>
      <c r="B7" s="28">
        <f>C7+D7+E7+F7</f>
        <v>10876</v>
      </c>
      <c r="C7" s="4"/>
      <c r="D7" s="4"/>
      <c r="E7" s="4"/>
      <c r="F7" s="30">
        <v>10876</v>
      </c>
      <c r="G7" s="28">
        <f>H7+I7+J7+K7</f>
        <v>1510</v>
      </c>
      <c r="H7" s="4">
        <v>1</v>
      </c>
      <c r="I7" s="4">
        <v>9</v>
      </c>
      <c r="J7" s="4">
        <v>133</v>
      </c>
      <c r="K7" s="30">
        <v>1367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13262</v>
      </c>
      <c r="R7" s="28"/>
      <c r="S7" s="117"/>
      <c r="T7" s="39"/>
      <c r="U7" s="5">
        <f>Q7-Март!Q7</f>
        <v>7</v>
      </c>
    </row>
    <row r="8" spans="1:21" s="5" customFormat="1" x14ac:dyDescent="0.25">
      <c r="A8" s="84" t="s">
        <v>4</v>
      </c>
      <c r="B8" s="26">
        <f>B9+B10</f>
        <v>15342</v>
      </c>
      <c r="C8" s="1">
        <f t="shared" ref="C8:P8" si="2">C9+C10</f>
        <v>0</v>
      </c>
      <c r="D8" s="1">
        <f t="shared" si="2"/>
        <v>0</v>
      </c>
      <c r="E8" s="1">
        <f t="shared" si="2"/>
        <v>170</v>
      </c>
      <c r="F8" s="27">
        <f t="shared" si="2"/>
        <v>15172</v>
      </c>
      <c r="G8" s="26">
        <f t="shared" si="2"/>
        <v>1834</v>
      </c>
      <c r="H8" s="1">
        <f t="shared" si="2"/>
        <v>0</v>
      </c>
      <c r="I8" s="1">
        <f t="shared" si="2"/>
        <v>5</v>
      </c>
      <c r="J8" s="1">
        <f t="shared" si="2"/>
        <v>400</v>
      </c>
      <c r="K8" s="27">
        <f t="shared" si="2"/>
        <v>1429</v>
      </c>
      <c r="L8" s="26">
        <f t="shared" si="2"/>
        <v>667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667</v>
      </c>
      <c r="Q8" s="42">
        <f t="shared" si="1"/>
        <v>17843</v>
      </c>
      <c r="R8" s="26"/>
      <c r="S8" s="111"/>
      <c r="T8" s="41"/>
      <c r="U8" s="5">
        <f>Q8-Март!Q8</f>
        <v>19</v>
      </c>
    </row>
    <row r="9" spans="1:21" s="6" customFormat="1" x14ac:dyDescent="0.25">
      <c r="A9" s="83" t="s">
        <v>5</v>
      </c>
      <c r="B9" s="28">
        <f>C9+D9+E9+F9</f>
        <v>8941</v>
      </c>
      <c r="C9" s="17"/>
      <c r="D9" s="17"/>
      <c r="E9" s="17">
        <v>162</v>
      </c>
      <c r="F9" s="29">
        <v>8779</v>
      </c>
      <c r="G9" s="28">
        <f t="shared" ref="G9:G10" si="3">H9+I9+J9+K9</f>
        <v>895</v>
      </c>
      <c r="H9" s="17"/>
      <c r="I9" s="17">
        <v>5</v>
      </c>
      <c r="J9" s="17">
        <v>297</v>
      </c>
      <c r="K9" s="29">
        <v>593</v>
      </c>
      <c r="L9" s="28">
        <f t="shared" ref="L9:L10" si="4">M9+N9+O9+P9</f>
        <v>109</v>
      </c>
      <c r="M9" s="17"/>
      <c r="N9" s="17"/>
      <c r="O9" s="17"/>
      <c r="P9" s="29">
        <v>109</v>
      </c>
      <c r="Q9" s="43">
        <f t="shared" si="1"/>
        <v>9945</v>
      </c>
      <c r="R9" s="118"/>
      <c r="S9" s="117"/>
      <c r="T9" s="38"/>
      <c r="U9" s="5">
        <f>Q9-Март!Q9</f>
        <v>32</v>
      </c>
    </row>
    <row r="10" spans="1:21" s="6" customFormat="1" x14ac:dyDescent="0.25">
      <c r="A10" s="83" t="s">
        <v>6</v>
      </c>
      <c r="B10" s="28">
        <f>C10+D10+E10+F10</f>
        <v>6401</v>
      </c>
      <c r="C10" s="17"/>
      <c r="D10" s="17"/>
      <c r="E10" s="17">
        <v>8</v>
      </c>
      <c r="F10" s="29">
        <v>6393</v>
      </c>
      <c r="G10" s="28">
        <f t="shared" si="3"/>
        <v>939</v>
      </c>
      <c r="H10" s="17"/>
      <c r="I10" s="17"/>
      <c r="J10" s="17">
        <v>103</v>
      </c>
      <c r="K10" s="29">
        <v>836</v>
      </c>
      <c r="L10" s="28">
        <f t="shared" si="4"/>
        <v>558</v>
      </c>
      <c r="M10" s="17"/>
      <c r="N10" s="17"/>
      <c r="O10" s="17"/>
      <c r="P10" s="29">
        <v>558</v>
      </c>
      <c r="Q10" s="43">
        <f t="shared" si="1"/>
        <v>7898</v>
      </c>
      <c r="R10" s="118"/>
      <c r="S10" s="117"/>
      <c r="T10" s="38"/>
      <c r="U10" s="5">
        <f>Q10-Март!Q10</f>
        <v>-13</v>
      </c>
    </row>
    <row r="11" spans="1:21" s="5" customFormat="1" x14ac:dyDescent="0.25">
      <c r="A11" s="85" t="s">
        <v>7</v>
      </c>
      <c r="B11" s="26">
        <f t="shared" ref="B11:O11" si="5">B12+B13</f>
        <v>26289</v>
      </c>
      <c r="C11" s="1">
        <f t="shared" si="5"/>
        <v>0</v>
      </c>
      <c r="D11" s="1">
        <f t="shared" si="5"/>
        <v>0</v>
      </c>
      <c r="E11" s="1">
        <f t="shared" si="5"/>
        <v>5</v>
      </c>
      <c r="F11" s="27">
        <f t="shared" si="5"/>
        <v>26284</v>
      </c>
      <c r="G11" s="26">
        <f t="shared" si="5"/>
        <v>2379</v>
      </c>
      <c r="H11" s="1">
        <f t="shared" si="5"/>
        <v>6</v>
      </c>
      <c r="I11" s="1">
        <f t="shared" si="5"/>
        <v>5</v>
      </c>
      <c r="J11" s="1">
        <f t="shared" si="5"/>
        <v>298</v>
      </c>
      <c r="K11" s="27">
        <f t="shared" si="5"/>
        <v>2070</v>
      </c>
      <c r="L11" s="26">
        <f t="shared" si="5"/>
        <v>551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551</v>
      </c>
      <c r="Q11" s="42">
        <f t="shared" si="1"/>
        <v>29219</v>
      </c>
      <c r="R11" s="26"/>
      <c r="S11" s="111"/>
      <c r="T11" s="41"/>
      <c r="U11" s="5">
        <f>Q11-Март!Q11</f>
        <v>-228</v>
      </c>
    </row>
    <row r="12" spans="1:21" s="6" customFormat="1" x14ac:dyDescent="0.25">
      <c r="A12" s="86" t="s">
        <v>8</v>
      </c>
      <c r="B12" s="28">
        <f>C12+D12+E12+F12</f>
        <v>13975</v>
      </c>
      <c r="C12" s="17"/>
      <c r="D12" s="17"/>
      <c r="E12" s="17">
        <v>4</v>
      </c>
      <c r="F12" s="29">
        <v>13971</v>
      </c>
      <c r="G12" s="28">
        <f t="shared" ref="G12:G14" si="6">H12+I12+J12+K12</f>
        <v>1292</v>
      </c>
      <c r="H12" s="17">
        <v>5</v>
      </c>
      <c r="I12" s="17">
        <v>4</v>
      </c>
      <c r="J12" s="17">
        <v>142</v>
      </c>
      <c r="K12" s="29">
        <v>1141</v>
      </c>
      <c r="L12" s="28">
        <f t="shared" ref="L12:L14" si="7">M12+N12+O12+P12</f>
        <v>271</v>
      </c>
      <c r="M12" s="17"/>
      <c r="N12" s="17"/>
      <c r="O12" s="17"/>
      <c r="P12" s="29">
        <v>271</v>
      </c>
      <c r="Q12" s="43">
        <f t="shared" si="1"/>
        <v>15538</v>
      </c>
      <c r="R12" s="118"/>
      <c r="S12" s="117"/>
      <c r="T12" s="38"/>
      <c r="U12" s="5">
        <f>Q12-Март!Q12</f>
        <v>-213</v>
      </c>
    </row>
    <row r="13" spans="1:21" s="6" customFormat="1" x14ac:dyDescent="0.25">
      <c r="A13" s="86" t="s">
        <v>9</v>
      </c>
      <c r="B13" s="28">
        <f>C13+D13+E13+F13</f>
        <v>12314</v>
      </c>
      <c r="C13" s="17"/>
      <c r="D13" s="17"/>
      <c r="E13" s="17">
        <v>1</v>
      </c>
      <c r="F13" s="29">
        <v>12313</v>
      </c>
      <c r="G13" s="28">
        <f t="shared" si="6"/>
        <v>1087</v>
      </c>
      <c r="H13" s="17">
        <v>1</v>
      </c>
      <c r="I13" s="17">
        <v>1</v>
      </c>
      <c r="J13" s="17">
        <v>156</v>
      </c>
      <c r="K13" s="29">
        <v>929</v>
      </c>
      <c r="L13" s="28">
        <f t="shared" si="7"/>
        <v>280</v>
      </c>
      <c r="M13" s="17"/>
      <c r="N13" s="17"/>
      <c r="O13" s="17"/>
      <c r="P13" s="29">
        <v>280</v>
      </c>
      <c r="Q13" s="43">
        <f t="shared" si="1"/>
        <v>13681</v>
      </c>
      <c r="R13" s="118"/>
      <c r="S13" s="117"/>
      <c r="T13" s="38"/>
      <c r="U13" s="5">
        <f>Q13-Март!Q13</f>
        <v>-15</v>
      </c>
    </row>
    <row r="14" spans="1:21" s="16" customFormat="1" x14ac:dyDescent="0.25">
      <c r="A14" s="85" t="s">
        <v>10</v>
      </c>
      <c r="B14" s="31">
        <f>C14+D14+E14+F14</f>
        <v>10554</v>
      </c>
      <c r="C14" s="3"/>
      <c r="D14" s="3"/>
      <c r="E14" s="3">
        <v>38</v>
      </c>
      <c r="F14" s="32">
        <v>10516</v>
      </c>
      <c r="G14" s="31">
        <f t="shared" si="6"/>
        <v>1718</v>
      </c>
      <c r="H14" s="3">
        <v>10</v>
      </c>
      <c r="I14" s="3">
        <v>17</v>
      </c>
      <c r="J14" s="3">
        <v>703</v>
      </c>
      <c r="K14" s="32">
        <v>988</v>
      </c>
      <c r="L14" s="31">
        <f t="shared" si="7"/>
        <v>585</v>
      </c>
      <c r="M14" s="3"/>
      <c r="N14" s="3"/>
      <c r="O14" s="3"/>
      <c r="P14" s="32">
        <v>585</v>
      </c>
      <c r="Q14" s="44">
        <f t="shared" si="1"/>
        <v>12857</v>
      </c>
      <c r="R14" s="31"/>
      <c r="S14" s="111"/>
      <c r="T14" s="40"/>
      <c r="U14" s="5">
        <f>Q14-Март!Q14</f>
        <v>6</v>
      </c>
    </row>
    <row r="15" spans="1:21" s="5" customFormat="1" x14ac:dyDescent="0.25">
      <c r="A15" s="84" t="s">
        <v>11</v>
      </c>
      <c r="B15" s="26">
        <f t="shared" ref="B15:P15" si="8">B16+B17</f>
        <v>15880</v>
      </c>
      <c r="C15" s="1">
        <f t="shared" si="8"/>
        <v>0</v>
      </c>
      <c r="D15" s="1">
        <f t="shared" si="8"/>
        <v>0</v>
      </c>
      <c r="E15" s="1">
        <f t="shared" si="8"/>
        <v>2</v>
      </c>
      <c r="F15" s="27">
        <f t="shared" si="8"/>
        <v>15878</v>
      </c>
      <c r="G15" s="26">
        <f t="shared" si="8"/>
        <v>1887</v>
      </c>
      <c r="H15" s="1">
        <f t="shared" si="8"/>
        <v>8</v>
      </c>
      <c r="I15" s="1">
        <f t="shared" si="8"/>
        <v>1</v>
      </c>
      <c r="J15" s="1">
        <f t="shared" si="8"/>
        <v>231</v>
      </c>
      <c r="K15" s="27">
        <f t="shared" si="8"/>
        <v>1647</v>
      </c>
      <c r="L15" s="26">
        <f t="shared" si="8"/>
        <v>663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663</v>
      </c>
      <c r="Q15" s="42">
        <f t="shared" si="1"/>
        <v>18430</v>
      </c>
      <c r="R15" s="26"/>
      <c r="S15" s="111"/>
      <c r="T15" s="41"/>
      <c r="U15" s="5">
        <f>Q15-Март!Q15</f>
        <v>-2</v>
      </c>
    </row>
    <row r="16" spans="1:21" s="6" customFormat="1" x14ac:dyDescent="0.25">
      <c r="A16" s="83" t="s">
        <v>12</v>
      </c>
      <c r="B16" s="28">
        <f>C16+D16+E16+F16</f>
        <v>2960</v>
      </c>
      <c r="C16" s="17"/>
      <c r="D16" s="17"/>
      <c r="E16" s="17">
        <v>2</v>
      </c>
      <c r="F16" s="29">
        <v>2958</v>
      </c>
      <c r="G16" s="28">
        <f t="shared" ref="G16:G20" si="9">H16+I16+J16+K16</f>
        <v>691</v>
      </c>
      <c r="H16" s="17">
        <v>1</v>
      </c>
      <c r="I16" s="17"/>
      <c r="J16" s="17">
        <v>126</v>
      </c>
      <c r="K16" s="29">
        <v>564</v>
      </c>
      <c r="L16" s="28">
        <f t="shared" ref="L16:L20" si="10">M16+N16+O16+P16</f>
        <v>352</v>
      </c>
      <c r="M16" s="17"/>
      <c r="N16" s="17"/>
      <c r="O16" s="17"/>
      <c r="P16" s="29">
        <v>352</v>
      </c>
      <c r="Q16" s="43">
        <f t="shared" si="1"/>
        <v>4003</v>
      </c>
      <c r="R16" s="118"/>
      <c r="S16" s="117"/>
      <c r="T16" s="38"/>
      <c r="U16" s="5">
        <f>Q16-Март!Q16</f>
        <v>-1</v>
      </c>
    </row>
    <row r="17" spans="1:21" s="6" customFormat="1" x14ac:dyDescent="0.25">
      <c r="A17" s="86" t="s">
        <v>13</v>
      </c>
      <c r="B17" s="28">
        <f>C17+D17+E17+F17</f>
        <v>12920</v>
      </c>
      <c r="C17" s="17"/>
      <c r="D17" s="17"/>
      <c r="E17" s="17"/>
      <c r="F17" s="29">
        <v>12920</v>
      </c>
      <c r="G17" s="28">
        <f t="shared" si="9"/>
        <v>1196</v>
      </c>
      <c r="H17" s="17">
        <v>7</v>
      </c>
      <c r="I17" s="17">
        <v>1</v>
      </c>
      <c r="J17" s="17">
        <v>105</v>
      </c>
      <c r="K17" s="29">
        <v>1083</v>
      </c>
      <c r="L17" s="28">
        <f t="shared" si="10"/>
        <v>311</v>
      </c>
      <c r="M17" s="17"/>
      <c r="N17" s="17"/>
      <c r="O17" s="17"/>
      <c r="P17" s="29">
        <v>311</v>
      </c>
      <c r="Q17" s="43">
        <f t="shared" si="1"/>
        <v>14427</v>
      </c>
      <c r="R17" s="118"/>
      <c r="S17" s="117"/>
      <c r="T17" s="38"/>
      <c r="U17" s="5">
        <f>Q17-Март!Q17</f>
        <v>-1</v>
      </c>
    </row>
    <row r="18" spans="1:21" s="7" customFormat="1" x14ac:dyDescent="0.25">
      <c r="A18" s="85" t="s">
        <v>14</v>
      </c>
      <c r="B18" s="31">
        <f t="shared" ref="B18:B22" si="11">C18+D18+E18+F18</f>
        <v>17702</v>
      </c>
      <c r="C18" s="1"/>
      <c r="D18" s="1"/>
      <c r="E18" s="1"/>
      <c r="F18" s="27">
        <v>17702</v>
      </c>
      <c r="G18" s="31">
        <f t="shared" si="9"/>
        <v>1959</v>
      </c>
      <c r="H18" s="1">
        <v>16</v>
      </c>
      <c r="I18" s="1">
        <v>4</v>
      </c>
      <c r="J18" s="1">
        <v>367</v>
      </c>
      <c r="K18" s="27">
        <v>1572</v>
      </c>
      <c r="L18" s="31">
        <f t="shared" si="10"/>
        <v>143</v>
      </c>
      <c r="M18" s="1"/>
      <c r="N18" s="1"/>
      <c r="O18" s="1"/>
      <c r="P18" s="27">
        <v>143</v>
      </c>
      <c r="Q18" s="44">
        <f t="shared" si="1"/>
        <v>19804</v>
      </c>
      <c r="R18" s="26"/>
      <c r="S18" s="111"/>
      <c r="T18" s="41"/>
      <c r="U18" s="5">
        <f>Q18-Март!Q18</f>
        <v>41</v>
      </c>
    </row>
    <row r="19" spans="1:21" s="16" customFormat="1" x14ac:dyDescent="0.25">
      <c r="A19" s="85" t="s">
        <v>15</v>
      </c>
      <c r="B19" s="31">
        <f t="shared" si="11"/>
        <v>14378</v>
      </c>
      <c r="C19" s="3"/>
      <c r="D19" s="3"/>
      <c r="E19" s="3"/>
      <c r="F19" s="32">
        <v>14378</v>
      </c>
      <c r="G19" s="31">
        <f t="shared" si="9"/>
        <v>1372</v>
      </c>
      <c r="H19" s="3"/>
      <c r="I19" s="3">
        <v>6</v>
      </c>
      <c r="J19" s="3">
        <v>503</v>
      </c>
      <c r="K19" s="32">
        <v>863</v>
      </c>
      <c r="L19" s="31">
        <f t="shared" si="10"/>
        <v>741</v>
      </c>
      <c r="M19" s="3"/>
      <c r="N19" s="3"/>
      <c r="O19" s="3"/>
      <c r="P19" s="32">
        <v>741</v>
      </c>
      <c r="Q19" s="44">
        <f t="shared" si="1"/>
        <v>16491</v>
      </c>
      <c r="R19" s="31"/>
      <c r="S19" s="111"/>
      <c r="T19" s="40"/>
      <c r="U19" s="5">
        <f>Q19-Март!Q19</f>
        <v>5</v>
      </c>
    </row>
    <row r="20" spans="1:21" s="7" customFormat="1" x14ac:dyDescent="0.25">
      <c r="A20" s="84" t="s">
        <v>16</v>
      </c>
      <c r="B20" s="31">
        <f t="shared" si="11"/>
        <v>12911</v>
      </c>
      <c r="C20" s="3"/>
      <c r="D20" s="3"/>
      <c r="E20" s="3">
        <v>2</v>
      </c>
      <c r="F20" s="32">
        <v>12909</v>
      </c>
      <c r="G20" s="31">
        <f t="shared" si="9"/>
        <v>1069</v>
      </c>
      <c r="H20" s="1">
        <v>6</v>
      </c>
      <c r="I20" s="1">
        <v>3</v>
      </c>
      <c r="J20" s="1">
        <v>107</v>
      </c>
      <c r="K20" s="27">
        <v>953</v>
      </c>
      <c r="L20" s="31">
        <f t="shared" si="10"/>
        <v>276</v>
      </c>
      <c r="M20" s="1"/>
      <c r="N20" s="1"/>
      <c r="O20" s="1"/>
      <c r="P20" s="27">
        <v>276</v>
      </c>
      <c r="Q20" s="44">
        <f t="shared" si="1"/>
        <v>14256</v>
      </c>
      <c r="R20" s="26"/>
      <c r="S20" s="111"/>
      <c r="T20" s="41"/>
      <c r="U20" s="5">
        <f>Q20-Март!Q20</f>
        <v>1</v>
      </c>
    </row>
    <row r="21" spans="1:21" s="7" customFormat="1" x14ac:dyDescent="0.25">
      <c r="A21" s="84" t="s">
        <v>17</v>
      </c>
      <c r="B21" s="31">
        <f t="shared" si="11"/>
        <v>4633</v>
      </c>
      <c r="C21" s="1"/>
      <c r="D21" s="1"/>
      <c r="E21" s="1"/>
      <c r="F21" s="27">
        <v>4633</v>
      </c>
      <c r="G21" s="31">
        <f>H21+I21+J21+K21</f>
        <v>586</v>
      </c>
      <c r="H21" s="1">
        <v>5</v>
      </c>
      <c r="I21" s="1"/>
      <c r="J21" s="1">
        <v>88</v>
      </c>
      <c r="K21" s="27">
        <v>493</v>
      </c>
      <c r="L21" s="31">
        <f>M21+N21+O21+P21</f>
        <v>257</v>
      </c>
      <c r="M21" s="1"/>
      <c r="N21" s="1"/>
      <c r="O21" s="1"/>
      <c r="P21" s="27">
        <v>257</v>
      </c>
      <c r="Q21" s="44">
        <f t="shared" si="1"/>
        <v>5476</v>
      </c>
      <c r="R21" s="26"/>
      <c r="S21" s="111"/>
      <c r="T21" s="41"/>
      <c r="U21" s="5">
        <f>Q21-Март!Q21</f>
        <v>1</v>
      </c>
    </row>
    <row r="22" spans="1:21" s="7" customFormat="1" x14ac:dyDescent="0.25">
      <c r="A22" s="84" t="s">
        <v>18</v>
      </c>
      <c r="B22" s="31">
        <f t="shared" si="11"/>
        <v>953</v>
      </c>
      <c r="C22" s="1"/>
      <c r="D22" s="1"/>
      <c r="E22" s="1"/>
      <c r="F22" s="27">
        <v>953</v>
      </c>
      <c r="G22" s="31">
        <f t="shared" ref="G22" si="12">H22+I22+J22+K22</f>
        <v>183</v>
      </c>
      <c r="H22" s="1">
        <v>6</v>
      </c>
      <c r="I22" s="1">
        <v>4</v>
      </c>
      <c r="J22" s="1">
        <v>25</v>
      </c>
      <c r="K22" s="27">
        <v>148</v>
      </c>
      <c r="L22" s="31">
        <f t="shared" ref="L22" si="13">M22+N22+O22+P22</f>
        <v>79</v>
      </c>
      <c r="M22" s="1"/>
      <c r="N22" s="1"/>
      <c r="O22" s="1"/>
      <c r="P22" s="27">
        <v>79</v>
      </c>
      <c r="Q22" s="44">
        <f t="shared" si="1"/>
        <v>1215</v>
      </c>
      <c r="R22" s="26"/>
      <c r="S22" s="111"/>
      <c r="T22" s="41"/>
      <c r="U22" s="5">
        <f>Q22-Март!Q22</f>
        <v>0</v>
      </c>
    </row>
    <row r="23" spans="1:21" ht="16.5" thickBot="1" x14ac:dyDescent="0.3">
      <c r="A23" s="87" t="s">
        <v>24</v>
      </c>
      <c r="B23" s="33">
        <f>B5+B8+B11+B14+B15+B18+B19+B20+B21+B22</f>
        <v>137589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219</v>
      </c>
      <c r="F23" s="35">
        <f t="shared" si="14"/>
        <v>137370</v>
      </c>
      <c r="G23" s="33">
        <f t="shared" si="14"/>
        <v>18147</v>
      </c>
      <c r="H23" s="34">
        <f t="shared" si="14"/>
        <v>59</v>
      </c>
      <c r="I23" s="34">
        <f t="shared" si="14"/>
        <v>88</v>
      </c>
      <c r="J23" s="34">
        <f t="shared" si="14"/>
        <v>3940</v>
      </c>
      <c r="K23" s="35">
        <f t="shared" si="14"/>
        <v>14060</v>
      </c>
      <c r="L23" s="33">
        <f t="shared" si="14"/>
        <v>7210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5">
        <f>P5+P8+P11+P14+P15+P18+P19+P20+P21+P22</f>
        <v>7210</v>
      </c>
      <c r="Q23" s="45">
        <f>G23+B23+L23</f>
        <v>162946</v>
      </c>
      <c r="R23" s="114"/>
      <c r="S23" s="115"/>
      <c r="T23" s="116"/>
      <c r="U23" s="5">
        <f>Q23-Март!Q23</f>
        <v>-107</v>
      </c>
    </row>
    <row r="24" spans="1:21" x14ac:dyDescent="0.25">
      <c r="B24"/>
      <c r="Q24" s="54">
        <f>Q23-K23-J23-I23-H23-F23-E23-D23-C23-M23-N23-O23-P23</f>
        <v>0</v>
      </c>
    </row>
    <row r="26" spans="1:21" x14ac:dyDescent="0.25">
      <c r="B26"/>
      <c r="R26"/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107" priority="12" operator="equal">
      <formula>0</formula>
    </cfRule>
  </conditionalFormatting>
  <conditionalFormatting sqref="Q5:Q12 Q19:Q21 Q23 Q14:Q17">
    <cfRule type="cellIs" dxfId="106" priority="11" operator="equal">
      <formula>0</formula>
    </cfRule>
  </conditionalFormatting>
  <conditionalFormatting sqref="L5:L12 L19:L21 L23 L14:L17">
    <cfRule type="cellIs" dxfId="105" priority="10" operator="equal">
      <formula>0</formula>
    </cfRule>
  </conditionalFormatting>
  <conditionalFormatting sqref="B18 G18">
    <cfRule type="cellIs" dxfId="104" priority="9" operator="equal">
      <formula>0</formula>
    </cfRule>
  </conditionalFormatting>
  <conditionalFormatting sqref="Q18">
    <cfRule type="cellIs" dxfId="103" priority="8" operator="equal">
      <formula>0</formula>
    </cfRule>
  </conditionalFormatting>
  <conditionalFormatting sqref="L18">
    <cfRule type="cellIs" dxfId="102" priority="7" operator="equal">
      <formula>0</formula>
    </cfRule>
  </conditionalFormatting>
  <conditionalFormatting sqref="B22 G22">
    <cfRule type="cellIs" dxfId="101" priority="6" operator="equal">
      <formula>0</formula>
    </cfRule>
  </conditionalFormatting>
  <conditionalFormatting sqref="Q22">
    <cfRule type="cellIs" dxfId="100" priority="5" operator="equal">
      <formula>0</formula>
    </cfRule>
  </conditionalFormatting>
  <conditionalFormatting sqref="L22">
    <cfRule type="cellIs" dxfId="99" priority="4" operator="equal">
      <formula>0</formula>
    </cfRule>
  </conditionalFormatting>
  <conditionalFormatting sqref="B13 G13">
    <cfRule type="cellIs" dxfId="98" priority="3" operator="equal">
      <formula>0</formula>
    </cfRule>
  </conditionalFormatting>
  <conditionalFormatting sqref="Q13">
    <cfRule type="cellIs" dxfId="97" priority="2" operator="equal">
      <formula>0</formula>
    </cfRule>
  </conditionalFormatting>
  <conditionalFormatting sqref="L13">
    <cfRule type="cellIs" dxfId="96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sqref="A1:A4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48" t="s">
        <v>0</v>
      </c>
      <c r="B1" s="151" t="s">
        <v>22</v>
      </c>
      <c r="C1" s="152"/>
      <c r="D1" s="152"/>
      <c r="E1" s="152"/>
      <c r="F1" s="153"/>
      <c r="G1" s="157" t="s">
        <v>23</v>
      </c>
      <c r="H1" s="152"/>
      <c r="I1" s="152"/>
      <c r="J1" s="152"/>
      <c r="K1" s="153"/>
      <c r="L1" s="157" t="s">
        <v>53</v>
      </c>
      <c r="M1" s="152"/>
      <c r="N1" s="152"/>
      <c r="O1" s="152"/>
      <c r="P1" s="153"/>
      <c r="Q1" s="159" t="s">
        <v>24</v>
      </c>
      <c r="R1" s="169" t="s">
        <v>67</v>
      </c>
      <c r="S1" s="170"/>
      <c r="T1" s="171"/>
    </row>
    <row r="2" spans="1:21" ht="15" customHeight="1" x14ac:dyDescent="0.25">
      <c r="A2" s="149"/>
      <c r="B2" s="154"/>
      <c r="C2" s="155"/>
      <c r="D2" s="155"/>
      <c r="E2" s="155"/>
      <c r="F2" s="156"/>
      <c r="G2" s="158"/>
      <c r="H2" s="155"/>
      <c r="I2" s="155"/>
      <c r="J2" s="155"/>
      <c r="K2" s="156"/>
      <c r="L2" s="158"/>
      <c r="M2" s="155"/>
      <c r="N2" s="155"/>
      <c r="O2" s="155"/>
      <c r="P2" s="156"/>
      <c r="Q2" s="160"/>
      <c r="R2" s="172"/>
      <c r="S2" s="173"/>
      <c r="T2" s="174"/>
    </row>
    <row r="3" spans="1:21" ht="15.75" customHeight="1" x14ac:dyDescent="0.25">
      <c r="A3" s="149"/>
      <c r="B3" s="154"/>
      <c r="C3" s="155"/>
      <c r="D3" s="155"/>
      <c r="E3" s="155"/>
      <c r="F3" s="156"/>
      <c r="G3" s="158"/>
      <c r="H3" s="155"/>
      <c r="I3" s="155"/>
      <c r="J3" s="155"/>
      <c r="K3" s="156"/>
      <c r="L3" s="158"/>
      <c r="M3" s="155"/>
      <c r="N3" s="155"/>
      <c r="O3" s="155"/>
      <c r="P3" s="156"/>
      <c r="Q3" s="160"/>
      <c r="R3" s="175"/>
      <c r="S3" s="176"/>
      <c r="T3" s="177"/>
    </row>
    <row r="4" spans="1:21" ht="15" customHeight="1" thickBot="1" x14ac:dyDescent="0.3">
      <c r="A4" s="150"/>
      <c r="B4" s="102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98" t="s">
        <v>65</v>
      </c>
      <c r="S4" s="100" t="s">
        <v>66</v>
      </c>
      <c r="T4" s="101" t="s">
        <v>53</v>
      </c>
    </row>
    <row r="5" spans="1:21" s="5" customFormat="1" x14ac:dyDescent="0.25">
      <c r="A5" s="82" t="s">
        <v>1</v>
      </c>
      <c r="B5" s="47">
        <f>B6+B7</f>
        <v>18954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18952</v>
      </c>
      <c r="G5" s="47">
        <f t="shared" si="0"/>
        <v>5162</v>
      </c>
      <c r="H5" s="48">
        <f t="shared" si="0"/>
        <v>2</v>
      </c>
      <c r="I5" s="48">
        <f t="shared" si="0"/>
        <v>43</v>
      </c>
      <c r="J5" s="48">
        <f t="shared" si="0"/>
        <v>1221</v>
      </c>
      <c r="K5" s="49">
        <f t="shared" si="0"/>
        <v>3896</v>
      </c>
      <c r="L5" s="47">
        <f t="shared" si="0"/>
        <v>3248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3248</v>
      </c>
      <c r="Q5" s="88">
        <f>G5+B5+L5</f>
        <v>27364</v>
      </c>
      <c r="R5" s="89"/>
      <c r="S5" s="121"/>
      <c r="T5" s="122"/>
      <c r="U5" s="5">
        <f>Q5-Апрель!Q5</f>
        <v>9</v>
      </c>
    </row>
    <row r="6" spans="1:21" s="6" customFormat="1" x14ac:dyDescent="0.25">
      <c r="A6" s="83" t="s">
        <v>2</v>
      </c>
      <c r="B6" s="28">
        <f>C6+D6+E6+F6</f>
        <v>8072</v>
      </c>
      <c r="C6" s="17"/>
      <c r="D6" s="17"/>
      <c r="E6" s="17">
        <v>2</v>
      </c>
      <c r="F6" s="29">
        <v>8070</v>
      </c>
      <c r="G6" s="28">
        <f>H6+I6+J6+K6</f>
        <v>3651</v>
      </c>
      <c r="H6" s="17">
        <v>1</v>
      </c>
      <c r="I6" s="17">
        <v>34</v>
      </c>
      <c r="J6" s="17">
        <v>1088</v>
      </c>
      <c r="K6" s="29">
        <v>2528</v>
      </c>
      <c r="L6" s="28">
        <f>M6+N6+O6+P6</f>
        <v>2372</v>
      </c>
      <c r="M6" s="17"/>
      <c r="N6" s="17"/>
      <c r="O6" s="17"/>
      <c r="P6" s="29">
        <v>2372</v>
      </c>
      <c r="Q6" s="43">
        <f>G6+B6+L6</f>
        <v>14095</v>
      </c>
      <c r="R6" s="120"/>
      <c r="S6" s="119"/>
      <c r="T6" s="37"/>
      <c r="U6" s="5">
        <f>Q6-Апрель!Q6</f>
        <v>2</v>
      </c>
    </row>
    <row r="7" spans="1:21" s="15" customFormat="1" x14ac:dyDescent="0.25">
      <c r="A7" s="83" t="s">
        <v>3</v>
      </c>
      <c r="B7" s="28">
        <f>C7+D7+E7+F7</f>
        <v>10882</v>
      </c>
      <c r="C7" s="4"/>
      <c r="D7" s="4"/>
      <c r="E7" s="4"/>
      <c r="F7" s="30">
        <v>10882</v>
      </c>
      <c r="G7" s="28">
        <f>H7+I7+J7+K7</f>
        <v>1511</v>
      </c>
      <c r="H7" s="4">
        <v>1</v>
      </c>
      <c r="I7" s="4">
        <v>9</v>
      </c>
      <c r="J7" s="4">
        <v>133</v>
      </c>
      <c r="K7" s="30">
        <v>1368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13269</v>
      </c>
      <c r="R7" s="24"/>
      <c r="S7" s="119"/>
      <c r="T7" s="123"/>
      <c r="U7" s="5">
        <f>Q7-Апрель!Q7</f>
        <v>7</v>
      </c>
    </row>
    <row r="8" spans="1:21" s="5" customFormat="1" x14ac:dyDescent="0.25">
      <c r="A8" s="84" t="s">
        <v>4</v>
      </c>
      <c r="B8" s="26">
        <f>B9+B10</f>
        <v>15311</v>
      </c>
      <c r="C8" s="1">
        <f t="shared" ref="C8:P8" si="2">C9+C10</f>
        <v>0</v>
      </c>
      <c r="D8" s="1">
        <f t="shared" si="2"/>
        <v>0</v>
      </c>
      <c r="E8" s="1">
        <f t="shared" si="2"/>
        <v>173</v>
      </c>
      <c r="F8" s="27">
        <f t="shared" si="2"/>
        <v>15138</v>
      </c>
      <c r="G8" s="26">
        <f t="shared" si="2"/>
        <v>1855</v>
      </c>
      <c r="H8" s="1">
        <f t="shared" si="2"/>
        <v>0</v>
      </c>
      <c r="I8" s="1">
        <f t="shared" si="2"/>
        <v>5</v>
      </c>
      <c r="J8" s="1">
        <f t="shared" si="2"/>
        <v>400</v>
      </c>
      <c r="K8" s="27">
        <f t="shared" si="2"/>
        <v>1450</v>
      </c>
      <c r="L8" s="26">
        <f t="shared" si="2"/>
        <v>667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667</v>
      </c>
      <c r="Q8" s="42">
        <f t="shared" si="1"/>
        <v>17833</v>
      </c>
      <c r="R8" s="120"/>
      <c r="S8" s="119"/>
      <c r="T8" s="37"/>
      <c r="U8" s="5">
        <f>Q8-Апрель!Q8</f>
        <v>-10</v>
      </c>
    </row>
    <row r="9" spans="1:21" s="6" customFormat="1" x14ac:dyDescent="0.25">
      <c r="A9" s="83" t="s">
        <v>5</v>
      </c>
      <c r="B9" s="28">
        <f>C9+D9+E9+F9</f>
        <v>8941</v>
      </c>
      <c r="C9" s="17"/>
      <c r="D9" s="17"/>
      <c r="E9" s="17">
        <v>164</v>
      </c>
      <c r="F9" s="29">
        <v>8777</v>
      </c>
      <c r="G9" s="28">
        <f t="shared" ref="G9:G10" si="3">H9+I9+J9+K9</f>
        <v>898</v>
      </c>
      <c r="H9" s="17"/>
      <c r="I9" s="17">
        <v>5</v>
      </c>
      <c r="J9" s="17">
        <v>297</v>
      </c>
      <c r="K9" s="29">
        <v>596</v>
      </c>
      <c r="L9" s="28">
        <f t="shared" ref="L9:L10" si="4">M9+N9+O9+P9</f>
        <v>109</v>
      </c>
      <c r="M9" s="17"/>
      <c r="N9" s="17"/>
      <c r="O9" s="17"/>
      <c r="P9" s="29">
        <v>109</v>
      </c>
      <c r="Q9" s="43">
        <f t="shared" si="1"/>
        <v>9948</v>
      </c>
      <c r="R9" s="120"/>
      <c r="S9" s="119"/>
      <c r="T9" s="37"/>
      <c r="U9" s="5">
        <f>Q9-Апрель!Q9</f>
        <v>3</v>
      </c>
    </row>
    <row r="10" spans="1:21" s="6" customFormat="1" x14ac:dyDescent="0.25">
      <c r="A10" s="83" t="s">
        <v>6</v>
      </c>
      <c r="B10" s="28">
        <f>C10+D10+E10+F10</f>
        <v>6370</v>
      </c>
      <c r="C10" s="17"/>
      <c r="D10" s="17"/>
      <c r="E10" s="17">
        <v>9</v>
      </c>
      <c r="F10" s="29">
        <v>6361</v>
      </c>
      <c r="G10" s="28">
        <f t="shared" si="3"/>
        <v>957</v>
      </c>
      <c r="H10" s="17"/>
      <c r="I10" s="17"/>
      <c r="J10" s="17">
        <v>103</v>
      </c>
      <c r="K10" s="29">
        <v>854</v>
      </c>
      <c r="L10" s="28">
        <f t="shared" si="4"/>
        <v>558</v>
      </c>
      <c r="M10" s="17"/>
      <c r="N10" s="17"/>
      <c r="O10" s="17"/>
      <c r="P10" s="29">
        <v>558</v>
      </c>
      <c r="Q10" s="43">
        <f t="shared" si="1"/>
        <v>7885</v>
      </c>
      <c r="R10" s="120"/>
      <c r="S10" s="119"/>
      <c r="T10" s="37"/>
      <c r="U10" s="5">
        <f>Q10-Апрель!Q10</f>
        <v>-13</v>
      </c>
    </row>
    <row r="11" spans="1:21" s="5" customFormat="1" x14ac:dyDescent="0.25">
      <c r="A11" s="85" t="s">
        <v>7</v>
      </c>
      <c r="B11" s="26">
        <f t="shared" ref="B11:O11" si="5">B12+B13</f>
        <v>26288</v>
      </c>
      <c r="C11" s="1">
        <f t="shared" si="5"/>
        <v>0</v>
      </c>
      <c r="D11" s="1">
        <f t="shared" si="5"/>
        <v>0</v>
      </c>
      <c r="E11" s="1">
        <f t="shared" si="5"/>
        <v>5</v>
      </c>
      <c r="F11" s="27">
        <f t="shared" si="5"/>
        <v>26283</v>
      </c>
      <c r="G11" s="26">
        <f t="shared" si="5"/>
        <v>2366</v>
      </c>
      <c r="H11" s="1">
        <f t="shared" si="5"/>
        <v>6</v>
      </c>
      <c r="I11" s="1">
        <f t="shared" si="5"/>
        <v>5</v>
      </c>
      <c r="J11" s="1">
        <f t="shared" si="5"/>
        <v>294</v>
      </c>
      <c r="K11" s="27">
        <f t="shared" si="5"/>
        <v>2061</v>
      </c>
      <c r="L11" s="26">
        <f t="shared" si="5"/>
        <v>547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547</v>
      </c>
      <c r="Q11" s="42">
        <f t="shared" si="1"/>
        <v>29201</v>
      </c>
      <c r="R11" s="120"/>
      <c r="S11" s="119"/>
      <c r="T11" s="37"/>
      <c r="U11" s="5">
        <f>Q11-Апрель!Q11</f>
        <v>-18</v>
      </c>
    </row>
    <row r="12" spans="1:21" s="6" customFormat="1" x14ac:dyDescent="0.25">
      <c r="A12" s="86" t="s">
        <v>8</v>
      </c>
      <c r="B12" s="28">
        <f>C12+D12+E12+F12</f>
        <v>13977</v>
      </c>
      <c r="C12" s="17"/>
      <c r="D12" s="17"/>
      <c r="E12" s="17">
        <v>4</v>
      </c>
      <c r="F12" s="29">
        <v>13973</v>
      </c>
      <c r="G12" s="28">
        <f t="shared" ref="G12:G14" si="6">H12+I12+J12+K12</f>
        <v>1287</v>
      </c>
      <c r="H12" s="17">
        <v>5</v>
      </c>
      <c r="I12" s="17">
        <v>4</v>
      </c>
      <c r="J12" s="17">
        <v>140</v>
      </c>
      <c r="K12" s="29">
        <v>1138</v>
      </c>
      <c r="L12" s="28">
        <f t="shared" ref="L12:L14" si="7">M12+N12+O12+P12</f>
        <v>269</v>
      </c>
      <c r="M12" s="17"/>
      <c r="N12" s="17"/>
      <c r="O12" s="17"/>
      <c r="P12" s="29">
        <v>269</v>
      </c>
      <c r="Q12" s="43">
        <f t="shared" si="1"/>
        <v>15533</v>
      </c>
      <c r="R12" s="120"/>
      <c r="S12" s="119"/>
      <c r="T12" s="37"/>
      <c r="U12" s="5">
        <f>Q12-Апрель!Q12</f>
        <v>-5</v>
      </c>
    </row>
    <row r="13" spans="1:21" s="6" customFormat="1" x14ac:dyDescent="0.25">
      <c r="A13" s="86" t="s">
        <v>9</v>
      </c>
      <c r="B13" s="28">
        <f>C13+D13+E13+F13</f>
        <v>12311</v>
      </c>
      <c r="C13" s="17"/>
      <c r="D13" s="17"/>
      <c r="E13" s="17">
        <v>1</v>
      </c>
      <c r="F13" s="29">
        <v>12310</v>
      </c>
      <c r="G13" s="28">
        <f t="shared" si="6"/>
        <v>1079</v>
      </c>
      <c r="H13" s="17">
        <v>1</v>
      </c>
      <c r="I13" s="17">
        <v>1</v>
      </c>
      <c r="J13" s="17">
        <v>154</v>
      </c>
      <c r="K13" s="29">
        <v>923</v>
      </c>
      <c r="L13" s="28">
        <f t="shared" si="7"/>
        <v>278</v>
      </c>
      <c r="M13" s="17"/>
      <c r="N13" s="17"/>
      <c r="O13" s="17"/>
      <c r="P13" s="29">
        <v>278</v>
      </c>
      <c r="Q13" s="43">
        <f t="shared" si="1"/>
        <v>13668</v>
      </c>
      <c r="R13" s="120"/>
      <c r="S13" s="119"/>
      <c r="T13" s="37"/>
      <c r="U13" s="5">
        <f>Q13-Апрель!Q13</f>
        <v>-13</v>
      </c>
    </row>
    <row r="14" spans="1:21" s="16" customFormat="1" x14ac:dyDescent="0.25">
      <c r="A14" s="85" t="s">
        <v>10</v>
      </c>
      <c r="B14" s="31">
        <f>C14+D14+E14+F14</f>
        <v>10540</v>
      </c>
      <c r="C14" s="3"/>
      <c r="D14" s="3"/>
      <c r="E14" s="3">
        <v>38</v>
      </c>
      <c r="F14" s="32">
        <v>10502</v>
      </c>
      <c r="G14" s="31">
        <f t="shared" si="6"/>
        <v>1719</v>
      </c>
      <c r="H14" s="3">
        <v>10</v>
      </c>
      <c r="I14" s="3">
        <v>17</v>
      </c>
      <c r="J14" s="3">
        <v>706</v>
      </c>
      <c r="K14" s="32">
        <v>986</v>
      </c>
      <c r="L14" s="31">
        <f t="shared" si="7"/>
        <v>585</v>
      </c>
      <c r="M14" s="3"/>
      <c r="N14" s="3"/>
      <c r="O14" s="3"/>
      <c r="P14" s="32">
        <v>585</v>
      </c>
      <c r="Q14" s="44">
        <f t="shared" si="1"/>
        <v>12844</v>
      </c>
      <c r="R14" s="31"/>
      <c r="S14" s="119"/>
      <c r="T14" s="40"/>
      <c r="U14" s="5">
        <f>Q14-Апрель!Q14</f>
        <v>-13</v>
      </c>
    </row>
    <row r="15" spans="1:21" s="5" customFormat="1" x14ac:dyDescent="0.25">
      <c r="A15" s="84" t="s">
        <v>11</v>
      </c>
      <c r="B15" s="26">
        <f t="shared" ref="B15:P15" si="8">B16+B17</f>
        <v>15878</v>
      </c>
      <c r="C15" s="1">
        <f t="shared" si="8"/>
        <v>0</v>
      </c>
      <c r="D15" s="1">
        <f t="shared" si="8"/>
        <v>0</v>
      </c>
      <c r="E15" s="1">
        <f t="shared" si="8"/>
        <v>1</v>
      </c>
      <c r="F15" s="27">
        <f t="shared" si="8"/>
        <v>15877</v>
      </c>
      <c r="G15" s="26">
        <f t="shared" si="8"/>
        <v>1894</v>
      </c>
      <c r="H15" s="1">
        <f t="shared" si="8"/>
        <v>8</v>
      </c>
      <c r="I15" s="1">
        <f t="shared" si="8"/>
        <v>1</v>
      </c>
      <c r="J15" s="1">
        <f t="shared" si="8"/>
        <v>232</v>
      </c>
      <c r="K15" s="27">
        <f t="shared" si="8"/>
        <v>1653</v>
      </c>
      <c r="L15" s="26">
        <f t="shared" si="8"/>
        <v>663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663</v>
      </c>
      <c r="Q15" s="42">
        <f t="shared" si="1"/>
        <v>18435</v>
      </c>
      <c r="R15" s="120"/>
      <c r="S15" s="119"/>
      <c r="T15" s="37"/>
      <c r="U15" s="5">
        <f>Q15-Апрель!Q15</f>
        <v>5</v>
      </c>
    </row>
    <row r="16" spans="1:21" s="6" customFormat="1" x14ac:dyDescent="0.25">
      <c r="A16" s="83" t="s">
        <v>12</v>
      </c>
      <c r="B16" s="28">
        <f>C16+D16+E16+F16</f>
        <v>2958</v>
      </c>
      <c r="C16" s="17"/>
      <c r="D16" s="17"/>
      <c r="E16" s="17">
        <v>1</v>
      </c>
      <c r="F16" s="29">
        <v>2957</v>
      </c>
      <c r="G16" s="28">
        <f t="shared" ref="G16:G20" si="9">H16+I16+J16+K16</f>
        <v>695</v>
      </c>
      <c r="H16" s="17">
        <v>1</v>
      </c>
      <c r="I16" s="17"/>
      <c r="J16" s="17">
        <v>127</v>
      </c>
      <c r="K16" s="29">
        <v>567</v>
      </c>
      <c r="L16" s="28">
        <f t="shared" ref="L16:L20" si="10">M16+N16+O16+P16</f>
        <v>352</v>
      </c>
      <c r="M16" s="17"/>
      <c r="N16" s="17"/>
      <c r="O16" s="17"/>
      <c r="P16" s="29">
        <v>352</v>
      </c>
      <c r="Q16" s="43">
        <f t="shared" si="1"/>
        <v>4005</v>
      </c>
      <c r="R16" s="120"/>
      <c r="S16" s="119"/>
      <c r="T16" s="37"/>
      <c r="U16" s="5">
        <f>Q16-Апрель!Q16</f>
        <v>2</v>
      </c>
    </row>
    <row r="17" spans="1:21" s="6" customFormat="1" x14ac:dyDescent="0.25">
      <c r="A17" s="86" t="s">
        <v>13</v>
      </c>
      <c r="B17" s="28">
        <f>C17+D17+E17+F17</f>
        <v>12920</v>
      </c>
      <c r="C17" s="17"/>
      <c r="D17" s="17"/>
      <c r="E17" s="17"/>
      <c r="F17" s="29">
        <v>12920</v>
      </c>
      <c r="G17" s="28">
        <f t="shared" si="9"/>
        <v>1199</v>
      </c>
      <c r="H17" s="17">
        <v>7</v>
      </c>
      <c r="I17" s="17">
        <v>1</v>
      </c>
      <c r="J17" s="17">
        <v>105</v>
      </c>
      <c r="K17" s="29">
        <v>1086</v>
      </c>
      <c r="L17" s="28">
        <f t="shared" si="10"/>
        <v>311</v>
      </c>
      <c r="M17" s="17"/>
      <c r="N17" s="17"/>
      <c r="O17" s="17"/>
      <c r="P17" s="29">
        <v>311</v>
      </c>
      <c r="Q17" s="43">
        <f>G17+B17+L17</f>
        <v>14430</v>
      </c>
      <c r="R17" s="120"/>
      <c r="S17" s="119"/>
      <c r="T17" s="37"/>
      <c r="U17" s="5">
        <f>Q17-Апрель!Q17</f>
        <v>3</v>
      </c>
    </row>
    <row r="18" spans="1:21" s="7" customFormat="1" x14ac:dyDescent="0.25">
      <c r="A18" s="85" t="s">
        <v>14</v>
      </c>
      <c r="B18" s="31">
        <f t="shared" ref="B18:B22" si="11">C18+D18+E18+F18</f>
        <v>17705</v>
      </c>
      <c r="C18" s="1"/>
      <c r="D18" s="1"/>
      <c r="E18" s="1"/>
      <c r="F18" s="27">
        <v>17705</v>
      </c>
      <c r="G18" s="31">
        <f t="shared" si="9"/>
        <v>1960</v>
      </c>
      <c r="H18" s="1">
        <v>16</v>
      </c>
      <c r="I18" s="1">
        <v>4</v>
      </c>
      <c r="J18" s="1">
        <v>367</v>
      </c>
      <c r="K18" s="27">
        <v>1573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19810</v>
      </c>
      <c r="R18" s="120"/>
      <c r="S18" s="119"/>
      <c r="T18" s="41"/>
      <c r="U18" s="5">
        <f>Q18-Апрель!Q18</f>
        <v>6</v>
      </c>
    </row>
    <row r="19" spans="1:21" s="16" customFormat="1" x14ac:dyDescent="0.25">
      <c r="A19" s="85" t="s">
        <v>15</v>
      </c>
      <c r="B19" s="31">
        <f t="shared" si="11"/>
        <v>14396</v>
      </c>
      <c r="C19" s="3"/>
      <c r="D19" s="3"/>
      <c r="E19" s="3"/>
      <c r="F19" s="32">
        <v>14396</v>
      </c>
      <c r="G19" s="31">
        <f t="shared" si="9"/>
        <v>1377</v>
      </c>
      <c r="H19" s="3"/>
      <c r="I19" s="3">
        <v>6</v>
      </c>
      <c r="J19" s="3">
        <v>501</v>
      </c>
      <c r="K19" s="32">
        <v>870</v>
      </c>
      <c r="L19" s="31">
        <f t="shared" si="10"/>
        <v>741</v>
      </c>
      <c r="M19" s="3"/>
      <c r="N19" s="3"/>
      <c r="O19" s="3"/>
      <c r="P19" s="32">
        <v>741</v>
      </c>
      <c r="Q19" s="44">
        <f t="shared" si="1"/>
        <v>16514</v>
      </c>
      <c r="R19" s="31"/>
      <c r="S19" s="119"/>
      <c r="T19" s="40"/>
      <c r="U19" s="5">
        <f>Q19-Апрель!Q19</f>
        <v>23</v>
      </c>
    </row>
    <row r="20" spans="1:21" s="7" customFormat="1" x14ac:dyDescent="0.25">
      <c r="A20" s="84" t="s">
        <v>16</v>
      </c>
      <c r="B20" s="31">
        <f t="shared" si="11"/>
        <v>12917</v>
      </c>
      <c r="C20" s="3"/>
      <c r="D20" s="3"/>
      <c r="E20" s="3">
        <v>2</v>
      </c>
      <c r="F20" s="32">
        <v>12915</v>
      </c>
      <c r="G20" s="31">
        <f t="shared" si="9"/>
        <v>1078</v>
      </c>
      <c r="H20" s="1">
        <v>6</v>
      </c>
      <c r="I20" s="1">
        <v>3</v>
      </c>
      <c r="J20" s="1">
        <v>114</v>
      </c>
      <c r="K20" s="27">
        <v>955</v>
      </c>
      <c r="L20" s="31">
        <f t="shared" si="10"/>
        <v>276</v>
      </c>
      <c r="M20" s="1"/>
      <c r="N20" s="1"/>
      <c r="O20" s="1"/>
      <c r="P20" s="27">
        <v>276</v>
      </c>
      <c r="Q20" s="44">
        <f t="shared" si="1"/>
        <v>14271</v>
      </c>
      <c r="R20" s="26"/>
      <c r="S20" s="119"/>
      <c r="T20" s="41"/>
      <c r="U20" s="5">
        <f>Q20-Апрель!Q20</f>
        <v>15</v>
      </c>
    </row>
    <row r="21" spans="1:21" s="7" customFormat="1" x14ac:dyDescent="0.25">
      <c r="A21" s="84" t="s">
        <v>17</v>
      </c>
      <c r="B21" s="31">
        <f t="shared" si="11"/>
        <v>4642</v>
      </c>
      <c r="C21" s="1"/>
      <c r="D21" s="1"/>
      <c r="E21" s="1"/>
      <c r="F21" s="27">
        <v>4642</v>
      </c>
      <c r="G21" s="31">
        <f>H21+I21+J21+K21</f>
        <v>587</v>
      </c>
      <c r="H21" s="1">
        <v>5</v>
      </c>
      <c r="I21" s="1"/>
      <c r="J21" s="1">
        <v>89</v>
      </c>
      <c r="K21" s="27">
        <v>493</v>
      </c>
      <c r="L21" s="31">
        <f>M21+N21+O21+P21</f>
        <v>257</v>
      </c>
      <c r="M21" s="1"/>
      <c r="N21" s="1"/>
      <c r="O21" s="1"/>
      <c r="P21" s="27">
        <v>257</v>
      </c>
      <c r="Q21" s="44">
        <f t="shared" si="1"/>
        <v>5486</v>
      </c>
      <c r="R21" s="26"/>
      <c r="S21" s="119"/>
      <c r="T21" s="41"/>
      <c r="U21" s="5">
        <f>Q21-Апрель!Q21</f>
        <v>10</v>
      </c>
    </row>
    <row r="22" spans="1:21" s="7" customFormat="1" x14ac:dyDescent="0.25">
      <c r="A22" s="84" t="s">
        <v>18</v>
      </c>
      <c r="B22" s="31">
        <f t="shared" si="11"/>
        <v>952</v>
      </c>
      <c r="C22" s="1"/>
      <c r="D22" s="1"/>
      <c r="E22" s="1"/>
      <c r="F22" s="27">
        <v>952</v>
      </c>
      <c r="G22" s="31">
        <f t="shared" ref="G22" si="12">H22+I22+J22+K22</f>
        <v>183</v>
      </c>
      <c r="H22" s="1">
        <v>6</v>
      </c>
      <c r="I22" s="1">
        <v>4</v>
      </c>
      <c r="J22" s="1">
        <v>25</v>
      </c>
      <c r="K22" s="27">
        <v>148</v>
      </c>
      <c r="L22" s="31">
        <f t="shared" ref="L22" si="13">M22+N22+O22+P22</f>
        <v>79</v>
      </c>
      <c r="M22" s="1"/>
      <c r="N22" s="1"/>
      <c r="O22" s="1"/>
      <c r="P22" s="27">
        <v>79</v>
      </c>
      <c r="Q22" s="44">
        <f t="shared" si="1"/>
        <v>1214</v>
      </c>
      <c r="R22" s="26"/>
      <c r="S22" s="119"/>
      <c r="T22" s="41"/>
      <c r="U22" s="5">
        <f>Q22-Апрель!Q22</f>
        <v>-1</v>
      </c>
    </row>
    <row r="23" spans="1:21" ht="16.5" thickBot="1" x14ac:dyDescent="0.3">
      <c r="A23" s="87" t="s">
        <v>24</v>
      </c>
      <c r="B23" s="33">
        <f>B5+B8+B11+B14+B15+B18+B19+B20+B21+B22</f>
        <v>137583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221</v>
      </c>
      <c r="F23" s="35">
        <f t="shared" si="14"/>
        <v>137362</v>
      </c>
      <c r="G23" s="33">
        <f t="shared" si="14"/>
        <v>18181</v>
      </c>
      <c r="H23" s="34">
        <f t="shared" si="14"/>
        <v>59</v>
      </c>
      <c r="I23" s="34">
        <f t="shared" si="14"/>
        <v>88</v>
      </c>
      <c r="J23" s="34">
        <f t="shared" si="14"/>
        <v>3949</v>
      </c>
      <c r="K23" s="35">
        <f t="shared" si="14"/>
        <v>14085</v>
      </c>
      <c r="L23" s="33">
        <f t="shared" si="14"/>
        <v>7208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5">
        <f>P5+P8+P11+P14+P15+P18+P19+P20+P21+P22</f>
        <v>7208</v>
      </c>
      <c r="Q23" s="45">
        <f>G23+B23+L23</f>
        <v>162972</v>
      </c>
      <c r="R23" s="63"/>
      <c r="S23" s="64"/>
      <c r="T23" s="65"/>
      <c r="U23" s="5">
        <f>Q23-Апрель!Q23</f>
        <v>26</v>
      </c>
    </row>
    <row r="24" spans="1:21" x14ac:dyDescent="0.25">
      <c r="B24"/>
      <c r="Q24" s="54">
        <f>Q23-K23-J23-I23-H23-F23-E23-D23-C23-M23-N23-O23-P23</f>
        <v>0</v>
      </c>
      <c r="R24" s="21">
        <f>SUM(R5:T23)</f>
        <v>0</v>
      </c>
    </row>
    <row r="25" spans="1:21" x14ac:dyDescent="0.25">
      <c r="R25" s="21">
        <f>Q23+R24</f>
        <v>162972</v>
      </c>
    </row>
    <row r="26" spans="1:21" x14ac:dyDescent="0.25">
      <c r="B26"/>
    </row>
  </sheetData>
  <mergeCells count="6">
    <mergeCell ref="R1:T3"/>
    <mergeCell ref="A1:A4"/>
    <mergeCell ref="L1:P3"/>
    <mergeCell ref="Q1:Q4"/>
    <mergeCell ref="B1:F3"/>
    <mergeCell ref="G1:K3"/>
  </mergeCells>
  <conditionalFormatting sqref="B5:B12 G5:G12 G19:G21 B19:B21 B23 G23 G14:G17 B14:B17">
    <cfRule type="cellIs" dxfId="95" priority="12" operator="equal">
      <formula>0</formula>
    </cfRule>
  </conditionalFormatting>
  <conditionalFormatting sqref="Q5:Q12 Q19:Q21 Q23 Q14:Q17">
    <cfRule type="cellIs" dxfId="94" priority="11" operator="equal">
      <formula>0</formula>
    </cfRule>
  </conditionalFormatting>
  <conditionalFormatting sqref="L5:L12 L19:L21 L23 L14:L17">
    <cfRule type="cellIs" dxfId="93" priority="10" operator="equal">
      <formula>0</formula>
    </cfRule>
  </conditionalFormatting>
  <conditionalFormatting sqref="B18 G18">
    <cfRule type="cellIs" dxfId="92" priority="9" operator="equal">
      <formula>0</formula>
    </cfRule>
  </conditionalFormatting>
  <conditionalFormatting sqref="Q18">
    <cfRule type="cellIs" dxfId="91" priority="8" operator="equal">
      <formula>0</formula>
    </cfRule>
  </conditionalFormatting>
  <conditionalFormatting sqref="L18">
    <cfRule type="cellIs" dxfId="90" priority="7" operator="equal">
      <formula>0</formula>
    </cfRule>
  </conditionalFormatting>
  <conditionalFormatting sqref="B22 G22">
    <cfRule type="cellIs" dxfId="89" priority="6" operator="equal">
      <formula>0</formula>
    </cfRule>
  </conditionalFormatting>
  <conditionalFormatting sqref="Q22">
    <cfRule type="cellIs" dxfId="88" priority="5" operator="equal">
      <formula>0</formula>
    </cfRule>
  </conditionalFormatting>
  <conditionalFormatting sqref="L22">
    <cfRule type="cellIs" dxfId="87" priority="4" operator="equal">
      <formula>0</formula>
    </cfRule>
  </conditionalFormatting>
  <conditionalFormatting sqref="B13 G13">
    <cfRule type="cellIs" dxfId="86" priority="3" operator="equal">
      <formula>0</formula>
    </cfRule>
  </conditionalFormatting>
  <conditionalFormatting sqref="Q13">
    <cfRule type="cellIs" dxfId="85" priority="2" operator="equal">
      <formula>0</formula>
    </cfRule>
  </conditionalFormatting>
  <conditionalFormatting sqref="L13">
    <cfRule type="cellIs" dxfId="84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selection sqref="A1:A4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39.140625" style="21" bestFit="1" customWidth="1"/>
    <col min="19" max="20" width="13.42578125" customWidth="1"/>
  </cols>
  <sheetData>
    <row r="1" spans="1:21" ht="15" customHeight="1" x14ac:dyDescent="0.25">
      <c r="A1" s="148" t="s">
        <v>0</v>
      </c>
      <c r="B1" s="151" t="s">
        <v>22</v>
      </c>
      <c r="C1" s="152"/>
      <c r="D1" s="152"/>
      <c r="E1" s="152"/>
      <c r="F1" s="153"/>
      <c r="G1" s="157" t="s">
        <v>23</v>
      </c>
      <c r="H1" s="152"/>
      <c r="I1" s="152"/>
      <c r="J1" s="152"/>
      <c r="K1" s="153"/>
      <c r="L1" s="157" t="s">
        <v>53</v>
      </c>
      <c r="M1" s="152"/>
      <c r="N1" s="152"/>
      <c r="O1" s="152"/>
      <c r="P1" s="153"/>
      <c r="Q1" s="159" t="s">
        <v>24</v>
      </c>
      <c r="R1" s="169" t="s">
        <v>67</v>
      </c>
      <c r="S1" s="170"/>
      <c r="T1" s="171"/>
    </row>
    <row r="2" spans="1:21" ht="15" customHeight="1" x14ac:dyDescent="0.25">
      <c r="A2" s="149"/>
      <c r="B2" s="154"/>
      <c r="C2" s="155"/>
      <c r="D2" s="155"/>
      <c r="E2" s="155"/>
      <c r="F2" s="156"/>
      <c r="G2" s="158"/>
      <c r="H2" s="155"/>
      <c r="I2" s="155"/>
      <c r="J2" s="155"/>
      <c r="K2" s="156"/>
      <c r="L2" s="158"/>
      <c r="M2" s="155"/>
      <c r="N2" s="155"/>
      <c r="O2" s="155"/>
      <c r="P2" s="156"/>
      <c r="Q2" s="160"/>
      <c r="R2" s="172"/>
      <c r="S2" s="173"/>
      <c r="T2" s="174"/>
    </row>
    <row r="3" spans="1:21" ht="15.75" customHeight="1" x14ac:dyDescent="0.25">
      <c r="A3" s="149"/>
      <c r="B3" s="154"/>
      <c r="C3" s="155"/>
      <c r="D3" s="155"/>
      <c r="E3" s="155"/>
      <c r="F3" s="156"/>
      <c r="G3" s="158"/>
      <c r="H3" s="155"/>
      <c r="I3" s="155"/>
      <c r="J3" s="155"/>
      <c r="K3" s="156"/>
      <c r="L3" s="158"/>
      <c r="M3" s="155"/>
      <c r="N3" s="155"/>
      <c r="O3" s="155"/>
      <c r="P3" s="156"/>
      <c r="Q3" s="160"/>
      <c r="R3" s="175"/>
      <c r="S3" s="176"/>
      <c r="T3" s="177"/>
    </row>
    <row r="4" spans="1:21" ht="15" customHeight="1" thickBot="1" x14ac:dyDescent="0.3">
      <c r="A4" s="150"/>
      <c r="B4" s="102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98" t="s">
        <v>65</v>
      </c>
      <c r="S4" s="100" t="s">
        <v>66</v>
      </c>
      <c r="T4" s="101" t="s">
        <v>53</v>
      </c>
    </row>
    <row r="5" spans="1:21" s="5" customFormat="1" x14ac:dyDescent="0.25">
      <c r="A5" s="82" t="s">
        <v>1</v>
      </c>
      <c r="B5" s="47">
        <f>B6+B7</f>
        <v>19098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19096</v>
      </c>
      <c r="G5" s="47">
        <f t="shared" si="0"/>
        <v>5320</v>
      </c>
      <c r="H5" s="48">
        <f t="shared" si="0"/>
        <v>2</v>
      </c>
      <c r="I5" s="48">
        <f t="shared" si="0"/>
        <v>43</v>
      </c>
      <c r="J5" s="48">
        <f t="shared" si="0"/>
        <v>1270</v>
      </c>
      <c r="K5" s="49">
        <f t="shared" si="0"/>
        <v>4005</v>
      </c>
      <c r="L5" s="47">
        <f t="shared" si="0"/>
        <v>3248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3248</v>
      </c>
      <c r="Q5" s="88">
        <f>G5+B5+L5</f>
        <v>27666</v>
      </c>
      <c r="R5" s="89"/>
      <c r="S5" s="121"/>
      <c r="T5" s="122"/>
      <c r="U5" s="5">
        <f>Q5-май!Q5</f>
        <v>302</v>
      </c>
    </row>
    <row r="6" spans="1:21" s="6" customFormat="1" x14ac:dyDescent="0.25">
      <c r="A6" s="83" t="s">
        <v>2</v>
      </c>
      <c r="B6" s="28">
        <f>C6+D6+E6+F6</f>
        <v>8210</v>
      </c>
      <c r="C6" s="17"/>
      <c r="D6" s="17"/>
      <c r="E6" s="17">
        <v>2</v>
      </c>
      <c r="F6" s="29">
        <v>8208</v>
      </c>
      <c r="G6" s="28">
        <f>H6+I6+J6+K6</f>
        <v>3777</v>
      </c>
      <c r="H6" s="17">
        <v>1</v>
      </c>
      <c r="I6" s="17">
        <v>34</v>
      </c>
      <c r="J6" s="17">
        <v>1135</v>
      </c>
      <c r="K6" s="29">
        <v>2607</v>
      </c>
      <c r="L6" s="28">
        <f>M6+N6+O6+P6</f>
        <v>2372</v>
      </c>
      <c r="M6" s="17"/>
      <c r="N6" s="17"/>
      <c r="O6" s="17"/>
      <c r="P6" s="29">
        <v>2372</v>
      </c>
      <c r="Q6" s="43">
        <f>G6+B6+L6</f>
        <v>14359</v>
      </c>
      <c r="R6" s="125" t="s">
        <v>77</v>
      </c>
      <c r="S6" s="124" t="s">
        <v>78</v>
      </c>
      <c r="T6" s="37"/>
      <c r="U6" s="5">
        <f>Q6-май!Q6</f>
        <v>264</v>
      </c>
    </row>
    <row r="7" spans="1:21" s="15" customFormat="1" x14ac:dyDescent="0.25">
      <c r="A7" s="83" t="s">
        <v>3</v>
      </c>
      <c r="B7" s="28">
        <f>C7+D7+E7+F7</f>
        <v>10888</v>
      </c>
      <c r="C7" s="4"/>
      <c r="D7" s="4"/>
      <c r="E7" s="4"/>
      <c r="F7" s="30">
        <v>10888</v>
      </c>
      <c r="G7" s="28">
        <f>H7+I7+J7+K7</f>
        <v>1543</v>
      </c>
      <c r="H7" s="4">
        <v>1</v>
      </c>
      <c r="I7" s="4">
        <v>9</v>
      </c>
      <c r="J7" s="4">
        <v>135</v>
      </c>
      <c r="K7" s="30">
        <v>1398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13307</v>
      </c>
      <c r="R7" s="24"/>
      <c r="S7" s="124" t="s">
        <v>79</v>
      </c>
      <c r="T7" s="123"/>
      <c r="U7" s="5">
        <f>Q7-май!Q7</f>
        <v>38</v>
      </c>
    </row>
    <row r="8" spans="1:21" s="5" customFormat="1" x14ac:dyDescent="0.25">
      <c r="A8" s="84" t="s">
        <v>4</v>
      </c>
      <c r="B8" s="26">
        <f>B9+B10</f>
        <v>15349</v>
      </c>
      <c r="C8" s="1">
        <f t="shared" ref="C8:P8" si="2">C9+C10</f>
        <v>0</v>
      </c>
      <c r="D8" s="1">
        <f t="shared" si="2"/>
        <v>0</v>
      </c>
      <c r="E8" s="1">
        <f t="shared" si="2"/>
        <v>172</v>
      </c>
      <c r="F8" s="27">
        <f t="shared" si="2"/>
        <v>15177</v>
      </c>
      <c r="G8" s="26">
        <f t="shared" si="2"/>
        <v>1943</v>
      </c>
      <c r="H8" s="1">
        <f t="shared" si="2"/>
        <v>0</v>
      </c>
      <c r="I8" s="1">
        <f t="shared" si="2"/>
        <v>5</v>
      </c>
      <c r="J8" s="1">
        <f t="shared" si="2"/>
        <v>406</v>
      </c>
      <c r="K8" s="27">
        <f t="shared" si="2"/>
        <v>1532</v>
      </c>
      <c r="L8" s="26">
        <f t="shared" si="2"/>
        <v>667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667</v>
      </c>
      <c r="Q8" s="42">
        <f t="shared" si="1"/>
        <v>17959</v>
      </c>
      <c r="R8" s="125"/>
      <c r="S8" s="124"/>
      <c r="T8" s="37"/>
      <c r="U8" s="5">
        <f>Q8-май!Q8</f>
        <v>126</v>
      </c>
    </row>
    <row r="9" spans="1:21" s="6" customFormat="1" x14ac:dyDescent="0.25">
      <c r="A9" s="83" t="s">
        <v>5</v>
      </c>
      <c r="B9" s="28">
        <f>C9+D9+E9+F9</f>
        <v>8966</v>
      </c>
      <c r="C9" s="17"/>
      <c r="D9" s="17"/>
      <c r="E9" s="17">
        <v>164</v>
      </c>
      <c r="F9" s="29">
        <v>8802</v>
      </c>
      <c r="G9" s="28">
        <f t="shared" ref="G9:G10" si="3">H9+I9+J9+K9</f>
        <v>898</v>
      </c>
      <c r="H9" s="17"/>
      <c r="I9" s="17">
        <v>5</v>
      </c>
      <c r="J9" s="17">
        <v>297</v>
      </c>
      <c r="K9" s="29">
        <v>596</v>
      </c>
      <c r="L9" s="28">
        <f t="shared" ref="L9:L10" si="4">M9+N9+O9+P9</f>
        <v>109</v>
      </c>
      <c r="M9" s="17"/>
      <c r="N9" s="17"/>
      <c r="O9" s="17"/>
      <c r="P9" s="29">
        <v>109</v>
      </c>
      <c r="Q9" s="43">
        <f t="shared" si="1"/>
        <v>9973</v>
      </c>
      <c r="R9" s="125"/>
      <c r="S9" s="124"/>
      <c r="T9" s="37"/>
      <c r="U9" s="5">
        <f>Q9-май!Q9</f>
        <v>25</v>
      </c>
    </row>
    <row r="10" spans="1:21" s="6" customFormat="1" ht="16.5" customHeight="1" x14ac:dyDescent="0.25">
      <c r="A10" s="83" t="s">
        <v>6</v>
      </c>
      <c r="B10" s="28">
        <f>C10+D10+E10+F10</f>
        <v>6383</v>
      </c>
      <c r="C10" s="17"/>
      <c r="D10" s="17"/>
      <c r="E10" s="17">
        <v>8</v>
      </c>
      <c r="F10" s="29">
        <v>6375</v>
      </c>
      <c r="G10" s="28">
        <f t="shared" si="3"/>
        <v>1045</v>
      </c>
      <c r="H10" s="17"/>
      <c r="I10" s="17"/>
      <c r="J10" s="17">
        <v>109</v>
      </c>
      <c r="K10" s="29">
        <v>936</v>
      </c>
      <c r="L10" s="28">
        <f t="shared" si="4"/>
        <v>558</v>
      </c>
      <c r="M10" s="17"/>
      <c r="N10" s="17"/>
      <c r="O10" s="17"/>
      <c r="P10" s="29">
        <v>558</v>
      </c>
      <c r="Q10" s="43">
        <f t="shared" si="1"/>
        <v>7986</v>
      </c>
      <c r="R10" s="125"/>
      <c r="S10" s="124"/>
      <c r="T10" s="37"/>
      <c r="U10" s="5">
        <f>Q10-май!Q10</f>
        <v>101</v>
      </c>
    </row>
    <row r="11" spans="1:21" s="5" customFormat="1" x14ac:dyDescent="0.25">
      <c r="A11" s="85" t="s">
        <v>7</v>
      </c>
      <c r="B11" s="26">
        <f t="shared" ref="B11:O11" si="5">B12+B13</f>
        <v>26855</v>
      </c>
      <c r="C11" s="1">
        <f t="shared" si="5"/>
        <v>0</v>
      </c>
      <c r="D11" s="1">
        <f t="shared" si="5"/>
        <v>0</v>
      </c>
      <c r="E11" s="1">
        <f t="shared" si="5"/>
        <v>5</v>
      </c>
      <c r="F11" s="27">
        <f t="shared" si="5"/>
        <v>26850</v>
      </c>
      <c r="G11" s="26">
        <f t="shared" si="5"/>
        <v>2478</v>
      </c>
      <c r="H11" s="1">
        <f t="shared" si="5"/>
        <v>6</v>
      </c>
      <c r="I11" s="1">
        <f t="shared" si="5"/>
        <v>5</v>
      </c>
      <c r="J11" s="1">
        <f t="shared" si="5"/>
        <v>359</v>
      </c>
      <c r="K11" s="27">
        <f t="shared" si="5"/>
        <v>2108</v>
      </c>
      <c r="L11" s="26">
        <f t="shared" si="5"/>
        <v>546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546</v>
      </c>
      <c r="Q11" s="42">
        <f t="shared" si="1"/>
        <v>29879</v>
      </c>
      <c r="R11" s="125"/>
      <c r="S11" s="124"/>
      <c r="T11" s="37"/>
      <c r="U11" s="5">
        <f>Q11-май!Q11</f>
        <v>678</v>
      </c>
    </row>
    <row r="12" spans="1:21" s="6" customFormat="1" x14ac:dyDescent="0.25">
      <c r="A12" s="86" t="s">
        <v>8</v>
      </c>
      <c r="B12" s="28">
        <f>C12+D12+E12+F12</f>
        <v>14444</v>
      </c>
      <c r="C12" s="17"/>
      <c r="D12" s="17"/>
      <c r="E12" s="17">
        <v>4</v>
      </c>
      <c r="F12" s="29">
        <v>14440</v>
      </c>
      <c r="G12" s="28">
        <f t="shared" ref="G12:G14" si="6">H12+I12+J12+K12</f>
        <v>1374</v>
      </c>
      <c r="H12" s="17">
        <v>5</v>
      </c>
      <c r="I12" s="17">
        <v>4</v>
      </c>
      <c r="J12" s="17">
        <v>201</v>
      </c>
      <c r="K12" s="29">
        <v>1164</v>
      </c>
      <c r="L12" s="28">
        <f t="shared" ref="L12:L14" si="7">M12+N12+O12+P12</f>
        <v>268</v>
      </c>
      <c r="M12" s="17"/>
      <c r="N12" s="17"/>
      <c r="O12" s="17"/>
      <c r="P12" s="29">
        <v>268</v>
      </c>
      <c r="Q12" s="43">
        <f t="shared" si="1"/>
        <v>16086</v>
      </c>
      <c r="R12" s="125"/>
      <c r="S12" s="124"/>
      <c r="T12" s="37"/>
      <c r="U12" s="5">
        <f>Q12-май!Q12</f>
        <v>553</v>
      </c>
    </row>
    <row r="13" spans="1:21" s="6" customFormat="1" x14ac:dyDescent="0.25">
      <c r="A13" s="86" t="s">
        <v>9</v>
      </c>
      <c r="B13" s="28">
        <f>C13+D13+E13+F13</f>
        <v>12411</v>
      </c>
      <c r="C13" s="17"/>
      <c r="D13" s="17"/>
      <c r="E13" s="17">
        <v>1</v>
      </c>
      <c r="F13" s="29">
        <v>12410</v>
      </c>
      <c r="G13" s="28">
        <f t="shared" si="6"/>
        <v>1104</v>
      </c>
      <c r="H13" s="17">
        <v>1</v>
      </c>
      <c r="I13" s="17">
        <v>1</v>
      </c>
      <c r="J13" s="17">
        <v>158</v>
      </c>
      <c r="K13" s="29">
        <v>944</v>
      </c>
      <c r="L13" s="28">
        <f t="shared" si="7"/>
        <v>278</v>
      </c>
      <c r="M13" s="17"/>
      <c r="N13" s="17"/>
      <c r="O13" s="17"/>
      <c r="P13" s="29">
        <v>278</v>
      </c>
      <c r="Q13" s="43">
        <f t="shared" si="1"/>
        <v>13793</v>
      </c>
      <c r="R13" s="125"/>
      <c r="S13" s="124"/>
      <c r="T13" s="37"/>
      <c r="U13" s="5">
        <f>Q13-май!Q13</f>
        <v>125</v>
      </c>
    </row>
    <row r="14" spans="1:21" s="16" customFormat="1" x14ac:dyDescent="0.25">
      <c r="A14" s="85" t="s">
        <v>10</v>
      </c>
      <c r="B14" s="31">
        <f>C14+D14+E14+F14</f>
        <v>11373</v>
      </c>
      <c r="C14" s="3"/>
      <c r="D14" s="3"/>
      <c r="E14" s="3">
        <v>38</v>
      </c>
      <c r="F14" s="32">
        <v>11335</v>
      </c>
      <c r="G14" s="31">
        <f t="shared" si="6"/>
        <v>1902</v>
      </c>
      <c r="H14" s="3">
        <v>10</v>
      </c>
      <c r="I14" s="3">
        <v>29</v>
      </c>
      <c r="J14" s="3">
        <v>715</v>
      </c>
      <c r="K14" s="32">
        <v>1148</v>
      </c>
      <c r="L14" s="31">
        <f t="shared" si="7"/>
        <v>592</v>
      </c>
      <c r="M14" s="3"/>
      <c r="N14" s="3"/>
      <c r="O14" s="3"/>
      <c r="P14" s="32">
        <v>592</v>
      </c>
      <c r="Q14" s="44">
        <f t="shared" si="1"/>
        <v>13867</v>
      </c>
      <c r="R14" s="31"/>
      <c r="S14" s="124"/>
      <c r="T14" s="40"/>
      <c r="U14" s="5">
        <f>Q14-май!Q14</f>
        <v>1023</v>
      </c>
    </row>
    <row r="15" spans="1:21" s="5" customFormat="1" x14ac:dyDescent="0.25">
      <c r="A15" s="84" t="s">
        <v>11</v>
      </c>
      <c r="B15" s="26">
        <f t="shared" ref="B15:P15" si="8">B16+B17</f>
        <v>15929</v>
      </c>
      <c r="C15" s="1">
        <f t="shared" si="8"/>
        <v>0</v>
      </c>
      <c r="D15" s="1">
        <f t="shared" si="8"/>
        <v>0</v>
      </c>
      <c r="E15" s="1">
        <f t="shared" si="8"/>
        <v>2</v>
      </c>
      <c r="F15" s="27">
        <f t="shared" si="8"/>
        <v>15927</v>
      </c>
      <c r="G15" s="26">
        <f t="shared" si="8"/>
        <v>1981</v>
      </c>
      <c r="H15" s="1">
        <f t="shared" si="8"/>
        <v>8</v>
      </c>
      <c r="I15" s="1">
        <f t="shared" si="8"/>
        <v>1</v>
      </c>
      <c r="J15" s="1">
        <f t="shared" si="8"/>
        <v>234</v>
      </c>
      <c r="K15" s="27">
        <f t="shared" si="8"/>
        <v>1738</v>
      </c>
      <c r="L15" s="26">
        <f t="shared" si="8"/>
        <v>663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663</v>
      </c>
      <c r="Q15" s="42">
        <f t="shared" si="1"/>
        <v>18573</v>
      </c>
      <c r="R15" s="125"/>
      <c r="S15" s="124"/>
      <c r="T15" s="37"/>
      <c r="U15" s="5">
        <f>Q15-май!Q15</f>
        <v>138</v>
      </c>
    </row>
    <row r="16" spans="1:21" s="6" customFormat="1" x14ac:dyDescent="0.25">
      <c r="A16" s="83" t="s">
        <v>12</v>
      </c>
      <c r="B16" s="28">
        <f>C16+D16+E16+F16</f>
        <v>3006</v>
      </c>
      <c r="C16" s="17"/>
      <c r="D16" s="17"/>
      <c r="E16" s="17">
        <v>2</v>
      </c>
      <c r="F16" s="29">
        <v>3004</v>
      </c>
      <c r="G16" s="28">
        <f t="shared" ref="G16:G20" si="9">H16+I16+J16+K16</f>
        <v>753</v>
      </c>
      <c r="H16" s="17">
        <v>1</v>
      </c>
      <c r="I16" s="17"/>
      <c r="J16" s="17">
        <v>127</v>
      </c>
      <c r="K16" s="29">
        <v>625</v>
      </c>
      <c r="L16" s="28">
        <f t="shared" ref="L16:L20" si="10">M16+N16+O16+P16</f>
        <v>352</v>
      </c>
      <c r="M16" s="17"/>
      <c r="N16" s="17"/>
      <c r="O16" s="17"/>
      <c r="P16" s="29">
        <v>352</v>
      </c>
      <c r="Q16" s="43">
        <f t="shared" si="1"/>
        <v>4111</v>
      </c>
      <c r="R16" s="125"/>
      <c r="S16" s="124"/>
      <c r="T16" s="37"/>
      <c r="U16" s="5">
        <f>Q16-май!Q16</f>
        <v>106</v>
      </c>
    </row>
    <row r="17" spans="1:21" s="6" customFormat="1" x14ac:dyDescent="0.25">
      <c r="A17" s="86" t="s">
        <v>13</v>
      </c>
      <c r="B17" s="28">
        <f>C17+D17+E17+F17</f>
        <v>12923</v>
      </c>
      <c r="C17" s="17"/>
      <c r="D17" s="17"/>
      <c r="E17" s="17"/>
      <c r="F17" s="29">
        <v>12923</v>
      </c>
      <c r="G17" s="28">
        <f t="shared" si="9"/>
        <v>1228</v>
      </c>
      <c r="H17" s="17">
        <v>7</v>
      </c>
      <c r="I17" s="17">
        <v>1</v>
      </c>
      <c r="J17" s="17">
        <v>107</v>
      </c>
      <c r="K17" s="29">
        <v>1113</v>
      </c>
      <c r="L17" s="28">
        <f t="shared" si="10"/>
        <v>311</v>
      </c>
      <c r="M17" s="17"/>
      <c r="N17" s="17"/>
      <c r="O17" s="17"/>
      <c r="P17" s="29">
        <v>311</v>
      </c>
      <c r="Q17" s="43">
        <f t="shared" si="1"/>
        <v>14462</v>
      </c>
      <c r="R17" s="125"/>
      <c r="S17" s="124"/>
      <c r="T17" s="37"/>
      <c r="U17" s="5">
        <f>Q17-май!Q17</f>
        <v>32</v>
      </c>
    </row>
    <row r="18" spans="1:21" s="7" customFormat="1" x14ac:dyDescent="0.25">
      <c r="A18" s="85" t="s">
        <v>14</v>
      </c>
      <c r="B18" s="31">
        <f t="shared" ref="B18:B22" si="11">C18+D18+E18+F18</f>
        <v>17794</v>
      </c>
      <c r="C18" s="1"/>
      <c r="D18" s="1"/>
      <c r="E18" s="1"/>
      <c r="F18" s="27">
        <v>17794</v>
      </c>
      <c r="G18" s="31">
        <f t="shared" si="9"/>
        <v>1999</v>
      </c>
      <c r="H18" s="1">
        <v>16</v>
      </c>
      <c r="I18" s="1">
        <v>4</v>
      </c>
      <c r="J18" s="1">
        <v>365</v>
      </c>
      <c r="K18" s="27">
        <v>1614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19938</v>
      </c>
      <c r="R18" s="125"/>
      <c r="S18" s="124"/>
      <c r="T18" s="41"/>
      <c r="U18" s="5">
        <f>Q18-май!Q18</f>
        <v>128</v>
      </c>
    </row>
    <row r="19" spans="1:21" s="16" customFormat="1" x14ac:dyDescent="0.25">
      <c r="A19" s="85" t="s">
        <v>15</v>
      </c>
      <c r="B19" s="31">
        <f t="shared" si="11"/>
        <v>14362</v>
      </c>
      <c r="C19" s="3"/>
      <c r="D19" s="3"/>
      <c r="E19" s="3"/>
      <c r="F19" s="32">
        <v>14362</v>
      </c>
      <c r="G19" s="31">
        <f t="shared" si="9"/>
        <v>1402</v>
      </c>
      <c r="H19" s="3"/>
      <c r="I19" s="3">
        <v>6</v>
      </c>
      <c r="J19" s="3">
        <v>501</v>
      </c>
      <c r="K19" s="32">
        <v>895</v>
      </c>
      <c r="L19" s="31">
        <f t="shared" si="10"/>
        <v>741</v>
      </c>
      <c r="M19" s="3"/>
      <c r="N19" s="3"/>
      <c r="O19" s="3"/>
      <c r="P19" s="32">
        <v>741</v>
      </c>
      <c r="Q19" s="44">
        <f t="shared" si="1"/>
        <v>16505</v>
      </c>
      <c r="R19" s="31"/>
      <c r="S19" s="124"/>
      <c r="T19" s="40"/>
      <c r="U19" s="5">
        <f>Q19-май!Q19</f>
        <v>-9</v>
      </c>
    </row>
    <row r="20" spans="1:21" s="7" customFormat="1" x14ac:dyDescent="0.25">
      <c r="A20" s="84" t="s">
        <v>16</v>
      </c>
      <c r="B20" s="31">
        <f t="shared" si="11"/>
        <v>13023</v>
      </c>
      <c r="C20" s="3"/>
      <c r="D20" s="3"/>
      <c r="E20" s="3">
        <v>2</v>
      </c>
      <c r="F20" s="32">
        <v>13021</v>
      </c>
      <c r="G20" s="31">
        <f t="shared" si="9"/>
        <v>1159</v>
      </c>
      <c r="H20" s="1">
        <v>6</v>
      </c>
      <c r="I20" s="1">
        <v>3</v>
      </c>
      <c r="J20" s="1">
        <v>124</v>
      </c>
      <c r="K20" s="27">
        <v>1026</v>
      </c>
      <c r="L20" s="31">
        <f t="shared" si="10"/>
        <v>276</v>
      </c>
      <c r="M20" s="1"/>
      <c r="N20" s="1"/>
      <c r="O20" s="1"/>
      <c r="P20" s="27">
        <v>276</v>
      </c>
      <c r="Q20" s="44">
        <f t="shared" si="1"/>
        <v>14458</v>
      </c>
      <c r="R20" s="132" t="s">
        <v>76</v>
      </c>
      <c r="S20" s="124"/>
      <c r="T20" s="41"/>
      <c r="U20" s="5">
        <f>Q20-май!Q20</f>
        <v>187</v>
      </c>
    </row>
    <row r="21" spans="1:21" s="7" customFormat="1" x14ac:dyDescent="0.25">
      <c r="A21" s="84" t="s">
        <v>17</v>
      </c>
      <c r="B21" s="31">
        <f t="shared" si="11"/>
        <v>4694</v>
      </c>
      <c r="C21" s="1"/>
      <c r="D21" s="1"/>
      <c r="E21" s="1">
        <v>47</v>
      </c>
      <c r="F21" s="27">
        <v>4647</v>
      </c>
      <c r="G21" s="31">
        <f>H21+I21+J21+K21</f>
        <v>605</v>
      </c>
      <c r="H21" s="1">
        <v>5</v>
      </c>
      <c r="I21" s="1"/>
      <c r="J21" s="1">
        <v>99</v>
      </c>
      <c r="K21" s="27">
        <v>501</v>
      </c>
      <c r="L21" s="31">
        <f>M21+N21+O21+P21</f>
        <v>257</v>
      </c>
      <c r="M21" s="1"/>
      <c r="N21" s="1"/>
      <c r="O21" s="1"/>
      <c r="P21" s="27">
        <v>257</v>
      </c>
      <c r="Q21" s="44">
        <f t="shared" si="1"/>
        <v>5556</v>
      </c>
      <c r="R21" s="26"/>
      <c r="S21" s="124"/>
      <c r="T21" s="41"/>
      <c r="U21" s="5">
        <f>Q21-май!Q21</f>
        <v>70</v>
      </c>
    </row>
    <row r="22" spans="1:21" s="7" customFormat="1" x14ac:dyDescent="0.25">
      <c r="A22" s="84" t="s">
        <v>18</v>
      </c>
      <c r="B22" s="31">
        <f t="shared" si="11"/>
        <v>1147</v>
      </c>
      <c r="C22" s="1"/>
      <c r="D22" s="1"/>
      <c r="E22" s="1"/>
      <c r="F22" s="27">
        <v>1147</v>
      </c>
      <c r="G22" s="31">
        <f t="shared" ref="G22" si="12">H22+I22+J22+K22</f>
        <v>306</v>
      </c>
      <c r="H22" s="1">
        <v>6</v>
      </c>
      <c r="I22" s="1">
        <v>4</v>
      </c>
      <c r="J22" s="1">
        <v>25</v>
      </c>
      <c r="K22" s="27">
        <v>271</v>
      </c>
      <c r="L22" s="31">
        <f t="shared" ref="L22" si="13">M22+N22+O22+P22</f>
        <v>79</v>
      </c>
      <c r="M22" s="1"/>
      <c r="N22" s="1"/>
      <c r="O22" s="1"/>
      <c r="P22" s="27">
        <v>79</v>
      </c>
      <c r="Q22" s="44">
        <f t="shared" si="1"/>
        <v>1532</v>
      </c>
      <c r="R22" s="26"/>
      <c r="S22" s="124"/>
      <c r="T22" s="41"/>
      <c r="U22" s="5">
        <f>Q22-май!Q22</f>
        <v>318</v>
      </c>
    </row>
    <row r="23" spans="1:21" ht="16.5" thickBot="1" x14ac:dyDescent="0.3">
      <c r="A23" s="87" t="s">
        <v>24</v>
      </c>
      <c r="B23" s="33">
        <f>B5+B8+B11+B14+B15+B18+B19+B20+B21+B22</f>
        <v>139624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268</v>
      </c>
      <c r="F23" s="35">
        <f t="shared" si="14"/>
        <v>139356</v>
      </c>
      <c r="G23" s="33">
        <f t="shared" si="14"/>
        <v>19095</v>
      </c>
      <c r="H23" s="34">
        <f t="shared" si="14"/>
        <v>59</v>
      </c>
      <c r="I23" s="34">
        <f t="shared" si="14"/>
        <v>100</v>
      </c>
      <c r="J23" s="34">
        <f t="shared" si="14"/>
        <v>4098</v>
      </c>
      <c r="K23" s="35">
        <f t="shared" si="14"/>
        <v>14838</v>
      </c>
      <c r="L23" s="33">
        <f>L5+L8+L11+L14+L15+L18+L19+L20+L21+L22</f>
        <v>7214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5">
        <f>P5+P8+P11+P14+P15+P18+P19+P20+P21+P22</f>
        <v>7214</v>
      </c>
      <c r="Q23" s="45">
        <f>G23+B23+L23</f>
        <v>165933</v>
      </c>
      <c r="R23" s="63"/>
      <c r="S23" s="64"/>
      <c r="T23" s="65"/>
      <c r="U23" s="5">
        <f>Q23-май!Q23</f>
        <v>2961</v>
      </c>
    </row>
    <row r="24" spans="1:21" x14ac:dyDescent="0.25">
      <c r="B24"/>
      <c r="Q24" s="54">
        <f>Q23-K23-J23-I23-H23-F23-E23-D23-C23-M23-N23-O23-P23</f>
        <v>0</v>
      </c>
    </row>
    <row r="26" spans="1:21" x14ac:dyDescent="0.25">
      <c r="B26"/>
    </row>
  </sheetData>
  <mergeCells count="6">
    <mergeCell ref="R1:T3"/>
    <mergeCell ref="A1:A4"/>
    <mergeCell ref="B1:F3"/>
    <mergeCell ref="G1:K3"/>
    <mergeCell ref="L1:P3"/>
    <mergeCell ref="Q1:Q4"/>
  </mergeCells>
  <conditionalFormatting sqref="B5:B12 G5:G12 G19:G21 B19:B21 B23 G23 G14:G17 B14:B17">
    <cfRule type="cellIs" dxfId="83" priority="12" operator="equal">
      <formula>0</formula>
    </cfRule>
  </conditionalFormatting>
  <conditionalFormatting sqref="Q5:Q12 Q19:Q21 Q23 Q14:Q17">
    <cfRule type="cellIs" dxfId="82" priority="11" operator="equal">
      <formula>0</formula>
    </cfRule>
  </conditionalFormatting>
  <conditionalFormatting sqref="L5:L12 L19:L21 L23 L14:L17">
    <cfRule type="cellIs" dxfId="81" priority="10" operator="equal">
      <formula>0</formula>
    </cfRule>
  </conditionalFormatting>
  <conditionalFormatting sqref="B18 G18">
    <cfRule type="cellIs" dxfId="80" priority="9" operator="equal">
      <formula>0</formula>
    </cfRule>
  </conditionalFormatting>
  <conditionalFormatting sqref="Q18">
    <cfRule type="cellIs" dxfId="79" priority="8" operator="equal">
      <formula>0</formula>
    </cfRule>
  </conditionalFormatting>
  <conditionalFormatting sqref="L18">
    <cfRule type="cellIs" dxfId="78" priority="7" operator="equal">
      <formula>0</formula>
    </cfRule>
  </conditionalFormatting>
  <conditionalFormatting sqref="B22 G22">
    <cfRule type="cellIs" dxfId="77" priority="6" operator="equal">
      <formula>0</formula>
    </cfRule>
  </conditionalFormatting>
  <conditionalFormatting sqref="Q22">
    <cfRule type="cellIs" dxfId="76" priority="5" operator="equal">
      <formula>0</formula>
    </cfRule>
  </conditionalFormatting>
  <conditionalFormatting sqref="L22">
    <cfRule type="cellIs" dxfId="75" priority="4" operator="equal">
      <formula>0</formula>
    </cfRule>
  </conditionalFormatting>
  <conditionalFormatting sqref="B13 G13">
    <cfRule type="cellIs" dxfId="74" priority="3" operator="equal">
      <formula>0</formula>
    </cfRule>
  </conditionalFormatting>
  <conditionalFormatting sqref="Q13">
    <cfRule type="cellIs" dxfId="73" priority="2" operator="equal">
      <formula>0</formula>
    </cfRule>
  </conditionalFormatting>
  <conditionalFormatting sqref="L13">
    <cfRule type="cellIs" dxfId="72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5" zoomScaleNormal="85" workbookViewId="0">
      <pane xSplit="1" ySplit="4" topLeftCell="B5" activePane="bottomRight" state="frozen"/>
      <selection activeCell="D16" sqref="D16:F22"/>
      <selection pane="topRight" activeCell="D16" sqref="D16:F22"/>
      <selection pane="bottomLeft" activeCell="D16" sqref="D16:F22"/>
      <selection pane="bottomRight" sqref="A1:A4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13" max="15" width="0" hidden="1" customWidth="1"/>
    <col min="17" max="17" width="9.5703125" customWidth="1"/>
    <col min="18" max="18" width="18.28515625" style="21" customWidth="1"/>
    <col min="19" max="20" width="13.42578125" customWidth="1"/>
  </cols>
  <sheetData>
    <row r="1" spans="1:21" ht="15" customHeight="1" x14ac:dyDescent="0.25">
      <c r="A1" s="148" t="s">
        <v>0</v>
      </c>
      <c r="B1" s="151" t="s">
        <v>22</v>
      </c>
      <c r="C1" s="152"/>
      <c r="D1" s="152"/>
      <c r="E1" s="152"/>
      <c r="F1" s="153"/>
      <c r="G1" s="157" t="s">
        <v>23</v>
      </c>
      <c r="H1" s="152"/>
      <c r="I1" s="152"/>
      <c r="J1" s="152"/>
      <c r="K1" s="153"/>
      <c r="L1" s="157" t="s">
        <v>53</v>
      </c>
      <c r="M1" s="152"/>
      <c r="N1" s="152"/>
      <c r="O1" s="152"/>
      <c r="P1" s="153"/>
      <c r="Q1" s="159" t="s">
        <v>24</v>
      </c>
      <c r="R1" s="169" t="s">
        <v>67</v>
      </c>
      <c r="S1" s="170"/>
      <c r="T1" s="171"/>
    </row>
    <row r="2" spans="1:21" ht="15" customHeight="1" x14ac:dyDescent="0.25">
      <c r="A2" s="149"/>
      <c r="B2" s="154"/>
      <c r="C2" s="155"/>
      <c r="D2" s="155"/>
      <c r="E2" s="155"/>
      <c r="F2" s="156"/>
      <c r="G2" s="158"/>
      <c r="H2" s="155"/>
      <c r="I2" s="155"/>
      <c r="J2" s="155"/>
      <c r="K2" s="156"/>
      <c r="L2" s="158"/>
      <c r="M2" s="155"/>
      <c r="N2" s="155"/>
      <c r="O2" s="155"/>
      <c r="P2" s="156"/>
      <c r="Q2" s="160"/>
      <c r="R2" s="172"/>
      <c r="S2" s="173"/>
      <c r="T2" s="174"/>
    </row>
    <row r="3" spans="1:21" ht="15.75" customHeight="1" x14ac:dyDescent="0.25">
      <c r="A3" s="149"/>
      <c r="B3" s="154"/>
      <c r="C3" s="155"/>
      <c r="D3" s="155"/>
      <c r="E3" s="155"/>
      <c r="F3" s="156"/>
      <c r="G3" s="158"/>
      <c r="H3" s="155"/>
      <c r="I3" s="155"/>
      <c r="J3" s="155"/>
      <c r="K3" s="156"/>
      <c r="L3" s="158"/>
      <c r="M3" s="155"/>
      <c r="N3" s="155"/>
      <c r="O3" s="155"/>
      <c r="P3" s="156"/>
      <c r="Q3" s="160"/>
      <c r="R3" s="175"/>
      <c r="S3" s="176"/>
      <c r="T3" s="177"/>
    </row>
    <row r="4" spans="1:21" ht="15" customHeight="1" thickBot="1" x14ac:dyDescent="0.3">
      <c r="A4" s="150"/>
      <c r="B4" s="102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98" t="s">
        <v>65</v>
      </c>
      <c r="S4" s="100" t="s">
        <v>66</v>
      </c>
      <c r="T4" s="101" t="s">
        <v>53</v>
      </c>
    </row>
    <row r="5" spans="1:21" s="5" customFormat="1" x14ac:dyDescent="0.25">
      <c r="A5" s="82" t="s">
        <v>1</v>
      </c>
      <c r="B5" s="47">
        <f>B6+B7</f>
        <v>19174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19172</v>
      </c>
      <c r="G5" s="47">
        <f t="shared" si="0"/>
        <v>5380</v>
      </c>
      <c r="H5" s="48">
        <f t="shared" si="0"/>
        <v>2</v>
      </c>
      <c r="I5" s="48">
        <f t="shared" si="0"/>
        <v>43</v>
      </c>
      <c r="J5" s="48">
        <f t="shared" si="0"/>
        <v>1296</v>
      </c>
      <c r="K5" s="49">
        <f t="shared" si="0"/>
        <v>4039</v>
      </c>
      <c r="L5" s="47">
        <f t="shared" si="0"/>
        <v>3248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3248</v>
      </c>
      <c r="Q5" s="88">
        <f>G5+B5+L5</f>
        <v>27802</v>
      </c>
      <c r="R5" s="92"/>
      <c r="S5" s="95"/>
      <c r="T5" s="96"/>
      <c r="U5" s="5">
        <f>Q5-июнь!Q5</f>
        <v>136</v>
      </c>
    </row>
    <row r="6" spans="1:21" s="6" customFormat="1" x14ac:dyDescent="0.25">
      <c r="A6" s="83" t="s">
        <v>2</v>
      </c>
      <c r="B6" s="28">
        <f>C6+D6+E6+F6</f>
        <v>8271</v>
      </c>
      <c r="C6" s="17"/>
      <c r="D6" s="17"/>
      <c r="E6" s="17">
        <v>2</v>
      </c>
      <c r="F6" s="29">
        <v>8269</v>
      </c>
      <c r="G6" s="28">
        <f>H6+I6+J6+K6</f>
        <v>3831</v>
      </c>
      <c r="H6" s="17">
        <v>1</v>
      </c>
      <c r="I6" s="17">
        <v>34</v>
      </c>
      <c r="J6" s="17">
        <v>1161</v>
      </c>
      <c r="K6" s="29">
        <v>2635</v>
      </c>
      <c r="L6" s="28">
        <f>M6+N6+O6+P6</f>
        <v>2372</v>
      </c>
      <c r="M6" s="17"/>
      <c r="N6" s="17"/>
      <c r="O6" s="17"/>
      <c r="P6" s="29">
        <v>2372</v>
      </c>
      <c r="Q6" s="43">
        <f>G6+B6+L6</f>
        <v>14474</v>
      </c>
      <c r="R6" s="66"/>
      <c r="S6" s="59"/>
      <c r="T6" s="62"/>
      <c r="U6" s="5">
        <f>Q6-июнь!Q6</f>
        <v>115</v>
      </c>
    </row>
    <row r="7" spans="1:21" s="15" customFormat="1" x14ac:dyDescent="0.25">
      <c r="A7" s="83" t="s">
        <v>3</v>
      </c>
      <c r="B7" s="28">
        <f>C7+D7+E7+F7</f>
        <v>10903</v>
      </c>
      <c r="C7" s="4"/>
      <c r="D7" s="4"/>
      <c r="E7" s="4"/>
      <c r="F7" s="30">
        <v>10903</v>
      </c>
      <c r="G7" s="28">
        <f>H7+I7+J7+K7</f>
        <v>1549</v>
      </c>
      <c r="H7" s="4">
        <v>1</v>
      </c>
      <c r="I7" s="4">
        <v>9</v>
      </c>
      <c r="J7" s="4">
        <v>135</v>
      </c>
      <c r="K7" s="30">
        <v>1404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13328</v>
      </c>
      <c r="R7" s="67"/>
      <c r="S7" s="59"/>
      <c r="T7" s="62"/>
      <c r="U7" s="5">
        <f>Q7-июнь!Q7</f>
        <v>21</v>
      </c>
    </row>
    <row r="8" spans="1:21" s="5" customFormat="1" x14ac:dyDescent="0.25">
      <c r="A8" s="84" t="s">
        <v>4</v>
      </c>
      <c r="B8" s="26">
        <f>B9+B10</f>
        <v>15868</v>
      </c>
      <c r="C8" s="1">
        <f t="shared" ref="C8:P8" si="2">C9+C10</f>
        <v>0</v>
      </c>
      <c r="D8" s="1">
        <f t="shared" si="2"/>
        <v>0</v>
      </c>
      <c r="E8" s="1">
        <f t="shared" si="2"/>
        <v>172</v>
      </c>
      <c r="F8" s="27">
        <f t="shared" si="2"/>
        <v>15696</v>
      </c>
      <c r="G8" s="26">
        <f t="shared" si="2"/>
        <v>2056</v>
      </c>
      <c r="H8" s="1">
        <f t="shared" si="2"/>
        <v>0</v>
      </c>
      <c r="I8" s="1">
        <f t="shared" si="2"/>
        <v>5</v>
      </c>
      <c r="J8" s="1">
        <f t="shared" si="2"/>
        <v>425</v>
      </c>
      <c r="K8" s="27">
        <f t="shared" si="2"/>
        <v>1626</v>
      </c>
      <c r="L8" s="26">
        <f t="shared" si="2"/>
        <v>672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672</v>
      </c>
      <c r="Q8" s="42">
        <f t="shared" si="1"/>
        <v>18596</v>
      </c>
      <c r="R8" s="79"/>
      <c r="S8" s="59"/>
      <c r="T8" s="62"/>
      <c r="U8" s="5">
        <f>Q8-июнь!Q8</f>
        <v>637</v>
      </c>
    </row>
    <row r="9" spans="1:21" s="6" customFormat="1" x14ac:dyDescent="0.25">
      <c r="A9" s="83" t="s">
        <v>5</v>
      </c>
      <c r="B9" s="28">
        <f>C9+D9+E9+F9</f>
        <v>9502</v>
      </c>
      <c r="C9" s="17"/>
      <c r="D9" s="17"/>
      <c r="E9" s="17">
        <v>164</v>
      </c>
      <c r="F9" s="29">
        <v>9338</v>
      </c>
      <c r="G9" s="28">
        <f t="shared" ref="G9:G10" si="3">H9+I9+J9+K9</f>
        <v>1005</v>
      </c>
      <c r="H9" s="17"/>
      <c r="I9" s="17">
        <v>5</v>
      </c>
      <c r="J9" s="17">
        <v>316</v>
      </c>
      <c r="K9" s="29">
        <v>684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10621</v>
      </c>
      <c r="R9" s="66"/>
      <c r="S9" s="59"/>
      <c r="T9" s="62"/>
      <c r="U9" s="5">
        <f>Q9-июнь!Q9</f>
        <v>648</v>
      </c>
    </row>
    <row r="10" spans="1:21" s="6" customFormat="1" x14ac:dyDescent="0.25">
      <c r="A10" s="83" t="s">
        <v>6</v>
      </c>
      <c r="B10" s="28">
        <f>C10+D10+E10+F10</f>
        <v>6366</v>
      </c>
      <c r="C10" s="4"/>
      <c r="D10" s="4"/>
      <c r="E10" s="4">
        <v>8</v>
      </c>
      <c r="F10" s="30">
        <v>6358</v>
      </c>
      <c r="G10" s="28">
        <f t="shared" si="3"/>
        <v>1051</v>
      </c>
      <c r="H10" s="4"/>
      <c r="I10" s="4"/>
      <c r="J10" s="4">
        <v>109</v>
      </c>
      <c r="K10" s="30">
        <v>942</v>
      </c>
      <c r="L10" s="28">
        <f t="shared" si="4"/>
        <v>558</v>
      </c>
      <c r="M10" s="4"/>
      <c r="N10" s="4"/>
      <c r="O10" s="4"/>
      <c r="P10" s="30">
        <v>558</v>
      </c>
      <c r="Q10" s="43">
        <f t="shared" si="1"/>
        <v>7975</v>
      </c>
      <c r="R10" s="67"/>
      <c r="S10" s="59"/>
      <c r="T10" s="62"/>
      <c r="U10" s="5">
        <f>Q10-июнь!Q10</f>
        <v>-11</v>
      </c>
    </row>
    <row r="11" spans="1:21" s="5" customFormat="1" x14ac:dyDescent="0.25">
      <c r="A11" s="85" t="s">
        <v>7</v>
      </c>
      <c r="B11" s="26">
        <f t="shared" ref="B11:O11" si="5">B12+B13</f>
        <v>26816</v>
      </c>
      <c r="C11" s="1">
        <f t="shared" si="5"/>
        <v>0</v>
      </c>
      <c r="D11" s="1">
        <f t="shared" si="5"/>
        <v>0</v>
      </c>
      <c r="E11" s="1">
        <f t="shared" si="5"/>
        <v>5</v>
      </c>
      <c r="F11" s="27">
        <f t="shared" si="5"/>
        <v>26811</v>
      </c>
      <c r="G11" s="26">
        <f t="shared" si="5"/>
        <v>2510</v>
      </c>
      <c r="H11" s="1">
        <f t="shared" si="5"/>
        <v>6</v>
      </c>
      <c r="I11" s="1">
        <f t="shared" si="5"/>
        <v>5</v>
      </c>
      <c r="J11" s="1">
        <f t="shared" si="5"/>
        <v>360</v>
      </c>
      <c r="K11" s="27">
        <f t="shared" si="5"/>
        <v>2139</v>
      </c>
      <c r="L11" s="26">
        <f t="shared" si="5"/>
        <v>546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546</v>
      </c>
      <c r="Q11" s="42">
        <f t="shared" si="1"/>
        <v>29872</v>
      </c>
      <c r="R11" s="79"/>
      <c r="S11" s="59"/>
      <c r="T11" s="62"/>
      <c r="U11" s="5">
        <f>Q11-июнь!Q11</f>
        <v>-7</v>
      </c>
    </row>
    <row r="12" spans="1:21" s="6" customFormat="1" x14ac:dyDescent="0.25">
      <c r="A12" s="86" t="s">
        <v>8</v>
      </c>
      <c r="B12" s="28">
        <f>C12+D12+E12+F12</f>
        <v>14445</v>
      </c>
      <c r="C12" s="17"/>
      <c r="D12" s="17"/>
      <c r="E12" s="17">
        <v>4</v>
      </c>
      <c r="F12" s="29">
        <v>14441</v>
      </c>
      <c r="G12" s="28">
        <f t="shared" ref="G12:G14" si="6">H12+I12+J12+K12</f>
        <v>1400</v>
      </c>
      <c r="H12" s="17">
        <v>5</v>
      </c>
      <c r="I12" s="17">
        <v>4</v>
      </c>
      <c r="J12" s="17">
        <v>202</v>
      </c>
      <c r="K12" s="29">
        <v>1189</v>
      </c>
      <c r="L12" s="28">
        <f t="shared" ref="L12:L14" si="7">M12+N12+O12+P12</f>
        <v>268</v>
      </c>
      <c r="M12" s="17"/>
      <c r="N12" s="17"/>
      <c r="O12" s="17"/>
      <c r="P12" s="29">
        <v>268</v>
      </c>
      <c r="Q12" s="43">
        <f t="shared" si="1"/>
        <v>16113</v>
      </c>
      <c r="R12" s="66"/>
      <c r="S12" s="59"/>
      <c r="T12" s="62"/>
      <c r="U12" s="5">
        <f>Q12-июнь!Q12</f>
        <v>27</v>
      </c>
    </row>
    <row r="13" spans="1:21" s="6" customFormat="1" x14ac:dyDescent="0.25">
      <c r="A13" s="86" t="s">
        <v>9</v>
      </c>
      <c r="B13" s="28">
        <f>C13+D13+E13+F13</f>
        <v>12371</v>
      </c>
      <c r="C13" s="17"/>
      <c r="D13" s="17"/>
      <c r="E13" s="17">
        <v>1</v>
      </c>
      <c r="F13" s="29">
        <v>12370</v>
      </c>
      <c r="G13" s="28">
        <f t="shared" si="6"/>
        <v>1110</v>
      </c>
      <c r="H13" s="17">
        <v>1</v>
      </c>
      <c r="I13" s="17">
        <v>1</v>
      </c>
      <c r="J13" s="17">
        <v>158</v>
      </c>
      <c r="K13" s="29">
        <v>950</v>
      </c>
      <c r="L13" s="28">
        <f t="shared" si="7"/>
        <v>278</v>
      </c>
      <c r="M13" s="17"/>
      <c r="N13" s="17"/>
      <c r="O13" s="17"/>
      <c r="P13" s="29">
        <v>278</v>
      </c>
      <c r="Q13" s="43">
        <f t="shared" si="1"/>
        <v>13759</v>
      </c>
      <c r="R13" s="66"/>
      <c r="S13" s="59"/>
      <c r="T13" s="62"/>
      <c r="U13" s="5">
        <f>Q13-июнь!Q13</f>
        <v>-34</v>
      </c>
    </row>
    <row r="14" spans="1:21" s="16" customFormat="1" x14ac:dyDescent="0.25">
      <c r="A14" s="85" t="s">
        <v>10</v>
      </c>
      <c r="B14" s="31">
        <f>C14+D14+E14+F14</f>
        <v>11352</v>
      </c>
      <c r="C14" s="3"/>
      <c r="D14" s="3"/>
      <c r="E14" s="3">
        <v>38</v>
      </c>
      <c r="F14" s="32">
        <v>11314</v>
      </c>
      <c r="G14" s="31">
        <f t="shared" si="6"/>
        <v>1920</v>
      </c>
      <c r="H14" s="3">
        <v>10</v>
      </c>
      <c r="I14" s="3">
        <v>29</v>
      </c>
      <c r="J14" s="3">
        <v>716</v>
      </c>
      <c r="K14" s="32">
        <v>1165</v>
      </c>
      <c r="L14" s="31">
        <f t="shared" si="7"/>
        <v>591</v>
      </c>
      <c r="M14" s="3"/>
      <c r="N14" s="3"/>
      <c r="O14" s="3"/>
      <c r="P14" s="32">
        <v>591</v>
      </c>
      <c r="Q14" s="44">
        <f t="shared" si="1"/>
        <v>13863</v>
      </c>
      <c r="R14" s="80"/>
      <c r="S14" s="59"/>
      <c r="T14" s="62"/>
      <c r="U14" s="5">
        <f>Q14-июнь!Q14</f>
        <v>-4</v>
      </c>
    </row>
    <row r="15" spans="1:21" s="5" customFormat="1" x14ac:dyDescent="0.25">
      <c r="A15" s="84" t="s">
        <v>11</v>
      </c>
      <c r="B15" s="26">
        <f t="shared" ref="B15:P15" si="8">B16+B17</f>
        <v>15929</v>
      </c>
      <c r="C15" s="1">
        <f t="shared" si="8"/>
        <v>0</v>
      </c>
      <c r="D15" s="1">
        <f t="shared" si="8"/>
        <v>0</v>
      </c>
      <c r="E15" s="1">
        <f t="shared" si="8"/>
        <v>2</v>
      </c>
      <c r="F15" s="27">
        <f t="shared" si="8"/>
        <v>15927</v>
      </c>
      <c r="G15" s="26">
        <f t="shared" si="8"/>
        <v>1999</v>
      </c>
      <c r="H15" s="1">
        <f t="shared" si="8"/>
        <v>8</v>
      </c>
      <c r="I15" s="1">
        <f t="shared" si="8"/>
        <v>1</v>
      </c>
      <c r="J15" s="1">
        <f t="shared" si="8"/>
        <v>233</v>
      </c>
      <c r="K15" s="27">
        <f t="shared" si="8"/>
        <v>1757</v>
      </c>
      <c r="L15" s="26">
        <f t="shared" si="8"/>
        <v>663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663</v>
      </c>
      <c r="Q15" s="42">
        <f t="shared" si="1"/>
        <v>18591</v>
      </c>
      <c r="R15" s="79"/>
      <c r="S15" s="59"/>
      <c r="T15" s="62"/>
      <c r="U15" s="5">
        <f>Q15-июнь!Q15</f>
        <v>18</v>
      </c>
    </row>
    <row r="16" spans="1:21" s="6" customFormat="1" x14ac:dyDescent="0.25">
      <c r="A16" s="83" t="s">
        <v>12</v>
      </c>
      <c r="B16" s="28">
        <f>C16+D16+E16+F16</f>
        <v>3004</v>
      </c>
      <c r="C16" s="17"/>
      <c r="D16" s="17"/>
      <c r="E16" s="17">
        <v>2</v>
      </c>
      <c r="F16" s="29">
        <v>3002</v>
      </c>
      <c r="G16" s="28">
        <f t="shared" ref="G16:G20" si="9">H16+I16+J16+K16</f>
        <v>762</v>
      </c>
      <c r="H16" s="17">
        <v>1</v>
      </c>
      <c r="I16" s="17"/>
      <c r="J16" s="17">
        <v>126</v>
      </c>
      <c r="K16" s="29">
        <v>635</v>
      </c>
      <c r="L16" s="28">
        <f t="shared" ref="L16:L20" si="10">M16+N16+O16+P16</f>
        <v>352</v>
      </c>
      <c r="M16" s="17"/>
      <c r="N16" s="17"/>
      <c r="O16" s="17"/>
      <c r="P16" s="29">
        <v>352</v>
      </c>
      <c r="Q16" s="43">
        <f t="shared" si="1"/>
        <v>4118</v>
      </c>
      <c r="R16" s="66"/>
      <c r="S16" s="59"/>
      <c r="T16" s="62"/>
      <c r="U16" s="5">
        <f>Q16-июнь!Q16</f>
        <v>7</v>
      </c>
    </row>
    <row r="17" spans="1:21" s="6" customFormat="1" x14ac:dyDescent="0.25">
      <c r="A17" s="86" t="s">
        <v>13</v>
      </c>
      <c r="B17" s="28">
        <f>C17+D17+E17+F17</f>
        <v>12925</v>
      </c>
      <c r="C17" s="4"/>
      <c r="D17" s="4"/>
      <c r="E17" s="4"/>
      <c r="F17" s="30">
        <v>12925</v>
      </c>
      <c r="G17" s="28">
        <f t="shared" si="9"/>
        <v>1237</v>
      </c>
      <c r="H17" s="4">
        <v>7</v>
      </c>
      <c r="I17" s="4">
        <v>1</v>
      </c>
      <c r="J17" s="4">
        <v>107</v>
      </c>
      <c r="K17" s="30">
        <v>1122</v>
      </c>
      <c r="L17" s="28">
        <f t="shared" si="10"/>
        <v>311</v>
      </c>
      <c r="M17" s="4"/>
      <c r="N17" s="4"/>
      <c r="O17" s="4"/>
      <c r="P17" s="30">
        <v>311</v>
      </c>
      <c r="Q17" s="43">
        <f t="shared" si="1"/>
        <v>14473</v>
      </c>
      <c r="R17" s="67"/>
      <c r="S17" s="59"/>
      <c r="T17" s="62"/>
      <c r="U17" s="5">
        <f>Q17-июнь!Q17</f>
        <v>11</v>
      </c>
    </row>
    <row r="18" spans="1:21" s="7" customFormat="1" x14ac:dyDescent="0.25">
      <c r="A18" s="85" t="s">
        <v>14</v>
      </c>
      <c r="B18" s="31">
        <f t="shared" ref="B18:B22" si="11">C18+D18+E18+F18</f>
        <v>17813</v>
      </c>
      <c r="C18" s="1"/>
      <c r="D18" s="1"/>
      <c r="E18" s="1"/>
      <c r="F18" s="27">
        <v>17813</v>
      </c>
      <c r="G18" s="31">
        <f t="shared" si="9"/>
        <v>2002</v>
      </c>
      <c r="H18" s="1">
        <v>16</v>
      </c>
      <c r="I18" s="1">
        <v>4</v>
      </c>
      <c r="J18" s="1">
        <v>364</v>
      </c>
      <c r="K18" s="27">
        <v>1618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19960</v>
      </c>
      <c r="R18" s="79"/>
      <c r="S18" s="59"/>
      <c r="T18" s="62"/>
      <c r="U18" s="5">
        <f>Q18-июнь!Q18</f>
        <v>22</v>
      </c>
    </row>
    <row r="19" spans="1:21" s="16" customFormat="1" x14ac:dyDescent="0.25">
      <c r="A19" s="85" t="s">
        <v>15</v>
      </c>
      <c r="B19" s="31">
        <f t="shared" si="11"/>
        <v>14365</v>
      </c>
      <c r="C19" s="3"/>
      <c r="D19" s="3"/>
      <c r="E19" s="3"/>
      <c r="F19" s="32">
        <v>14365</v>
      </c>
      <c r="G19" s="31">
        <f t="shared" si="9"/>
        <v>1407</v>
      </c>
      <c r="H19" s="3"/>
      <c r="I19" s="3">
        <v>6</v>
      </c>
      <c r="J19" s="3">
        <v>502</v>
      </c>
      <c r="K19" s="32">
        <v>899</v>
      </c>
      <c r="L19" s="31">
        <f t="shared" si="10"/>
        <v>741</v>
      </c>
      <c r="M19" s="3"/>
      <c r="N19" s="3"/>
      <c r="O19" s="3"/>
      <c r="P19" s="32">
        <v>741</v>
      </c>
      <c r="Q19" s="44">
        <f t="shared" si="1"/>
        <v>16513</v>
      </c>
      <c r="R19" s="80"/>
      <c r="S19" s="59"/>
      <c r="T19" s="62"/>
      <c r="U19" s="5">
        <f>Q19-июнь!Q19</f>
        <v>8</v>
      </c>
    </row>
    <row r="20" spans="1:21" s="7" customFormat="1" x14ac:dyDescent="0.25">
      <c r="A20" s="84" t="s">
        <v>16</v>
      </c>
      <c r="B20" s="31">
        <f t="shared" si="11"/>
        <v>13029</v>
      </c>
      <c r="C20" s="3"/>
      <c r="D20" s="3"/>
      <c r="E20" s="3">
        <v>2</v>
      </c>
      <c r="F20" s="32">
        <v>13027</v>
      </c>
      <c r="G20" s="31">
        <f t="shared" si="9"/>
        <v>1161</v>
      </c>
      <c r="H20" s="1">
        <v>6</v>
      </c>
      <c r="I20" s="1">
        <v>3</v>
      </c>
      <c r="J20" s="1">
        <v>125</v>
      </c>
      <c r="K20" s="27">
        <v>1027</v>
      </c>
      <c r="L20" s="31">
        <f t="shared" si="10"/>
        <v>271</v>
      </c>
      <c r="M20" s="1"/>
      <c r="N20" s="1"/>
      <c r="O20" s="1"/>
      <c r="P20" s="27">
        <v>271</v>
      </c>
      <c r="Q20" s="44">
        <f t="shared" si="1"/>
        <v>14461</v>
      </c>
      <c r="R20" s="81"/>
      <c r="S20" s="59"/>
      <c r="T20" s="62"/>
      <c r="U20" s="5">
        <f>Q20-июнь!Q20</f>
        <v>3</v>
      </c>
    </row>
    <row r="21" spans="1:21" s="7" customFormat="1" x14ac:dyDescent="0.25">
      <c r="A21" s="84" t="s">
        <v>17</v>
      </c>
      <c r="B21" s="31">
        <f t="shared" si="11"/>
        <v>4697</v>
      </c>
      <c r="C21" s="1"/>
      <c r="D21" s="1"/>
      <c r="E21" s="1"/>
      <c r="F21" s="27">
        <v>4697</v>
      </c>
      <c r="G21" s="31">
        <f>H21+I21+J21+K21</f>
        <v>600</v>
      </c>
      <c r="H21" s="1">
        <v>5</v>
      </c>
      <c r="I21" s="1"/>
      <c r="J21" s="1">
        <v>95</v>
      </c>
      <c r="K21" s="27">
        <v>500</v>
      </c>
      <c r="L21" s="31">
        <f>M21+N21+O21+P21</f>
        <v>260</v>
      </c>
      <c r="M21" s="1"/>
      <c r="N21" s="1"/>
      <c r="O21" s="1"/>
      <c r="P21" s="27">
        <v>260</v>
      </c>
      <c r="Q21" s="44">
        <f t="shared" si="1"/>
        <v>5557</v>
      </c>
      <c r="R21" s="72" t="s">
        <v>80</v>
      </c>
      <c r="S21" s="59"/>
      <c r="T21" s="62"/>
      <c r="U21" s="5">
        <f>Q21-июнь!Q21</f>
        <v>1</v>
      </c>
    </row>
    <row r="22" spans="1:21" s="7" customFormat="1" x14ac:dyDescent="0.25">
      <c r="A22" s="84" t="s">
        <v>18</v>
      </c>
      <c r="B22" s="31">
        <f t="shared" si="11"/>
        <v>1211</v>
      </c>
      <c r="C22" s="1"/>
      <c r="D22" s="1"/>
      <c r="E22" s="1"/>
      <c r="F22" s="27">
        <v>1211</v>
      </c>
      <c r="G22" s="31">
        <f t="shared" ref="G22" si="12">H22+I22+J22+K22</f>
        <v>249</v>
      </c>
      <c r="H22" s="1">
        <v>6</v>
      </c>
      <c r="I22" s="1">
        <v>4</v>
      </c>
      <c r="J22" s="1">
        <v>25</v>
      </c>
      <c r="K22" s="27">
        <v>214</v>
      </c>
      <c r="L22" s="31">
        <f t="shared" ref="L22" si="13">M22+N22+O22+P22</f>
        <v>79</v>
      </c>
      <c r="M22" s="1"/>
      <c r="N22" s="1"/>
      <c r="O22" s="1"/>
      <c r="P22" s="27">
        <v>79</v>
      </c>
      <c r="Q22" s="44">
        <f t="shared" si="1"/>
        <v>1539</v>
      </c>
      <c r="R22" s="81"/>
      <c r="S22" s="59"/>
      <c r="T22" s="62"/>
      <c r="U22" s="5">
        <f>Q22-июнь!Q22</f>
        <v>7</v>
      </c>
    </row>
    <row r="23" spans="1:21" ht="16.5" thickBot="1" x14ac:dyDescent="0.3">
      <c r="A23" s="87" t="s">
        <v>24</v>
      </c>
      <c r="B23" s="33">
        <f>B5+B8+B11+B14+B15+B18+B19+B20+B21+B22</f>
        <v>140254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221</v>
      </c>
      <c r="F23" s="35">
        <f t="shared" si="14"/>
        <v>140033</v>
      </c>
      <c r="G23" s="33">
        <f t="shared" si="14"/>
        <v>19284</v>
      </c>
      <c r="H23" s="34">
        <f t="shared" si="14"/>
        <v>59</v>
      </c>
      <c r="I23" s="34">
        <f t="shared" si="14"/>
        <v>100</v>
      </c>
      <c r="J23" s="34">
        <f t="shared" si="14"/>
        <v>4141</v>
      </c>
      <c r="K23" s="35">
        <f t="shared" si="14"/>
        <v>14984</v>
      </c>
      <c r="L23" s="33">
        <f t="shared" si="14"/>
        <v>7216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5">
        <f>P5+P8+P11+P14+P15+P18+P19+P20+P21+P22</f>
        <v>7216</v>
      </c>
      <c r="Q23" s="45">
        <f>G23+B23+L23</f>
        <v>166754</v>
      </c>
      <c r="R23" s="73"/>
      <c r="S23" s="74"/>
      <c r="T23" s="75"/>
      <c r="U23" s="5">
        <f>Q23-июнь!Q23</f>
        <v>821</v>
      </c>
    </row>
    <row r="24" spans="1:21" x14ac:dyDescent="0.25">
      <c r="B24"/>
      <c r="Q24" s="54">
        <f>Q23-K23-J23-I23-H23-F23-E23-D23-C23-M23-N23-O23-P23</f>
        <v>0</v>
      </c>
    </row>
    <row r="26" spans="1:21" ht="15.75" customHeight="1" x14ac:dyDescent="0.25">
      <c r="B26"/>
      <c r="R26"/>
    </row>
    <row r="27" spans="1:21" ht="15.75" customHeight="1" x14ac:dyDescent="0.25">
      <c r="R27"/>
    </row>
    <row r="28" spans="1:21" ht="15.75" customHeight="1" x14ac:dyDescent="0.25">
      <c r="R28"/>
    </row>
    <row r="29" spans="1:21" ht="15.75" customHeight="1" x14ac:dyDescent="0.25">
      <c r="R29"/>
    </row>
    <row r="30" spans="1:21" ht="15.75" customHeight="1" x14ac:dyDescent="0.25">
      <c r="R30"/>
    </row>
    <row r="31" spans="1:21" ht="15.75" customHeight="1" x14ac:dyDescent="0.25">
      <c r="R31"/>
    </row>
    <row r="32" spans="1:21" ht="15.75" customHeight="1" x14ac:dyDescent="0.25">
      <c r="R32"/>
    </row>
    <row r="33" spans="18:18" ht="15.75" customHeight="1" x14ac:dyDescent="0.25">
      <c r="R33"/>
    </row>
    <row r="34" spans="18:18" ht="15.75" customHeight="1" x14ac:dyDescent="0.25">
      <c r="R34"/>
    </row>
    <row r="35" spans="18:18" ht="15.75" customHeight="1" x14ac:dyDescent="0.25">
      <c r="R35"/>
    </row>
    <row r="36" spans="18:18" x14ac:dyDescent="0.25">
      <c r="R36"/>
    </row>
  </sheetData>
  <mergeCells count="6">
    <mergeCell ref="R1:T3"/>
    <mergeCell ref="Q1:Q4"/>
    <mergeCell ref="A1:A4"/>
    <mergeCell ref="B1:F3"/>
    <mergeCell ref="G1:K3"/>
    <mergeCell ref="L1:P3"/>
  </mergeCells>
  <conditionalFormatting sqref="B5:B12 G5:G12 G19:G21 B19:B21 B23 G23 G14:G17 B14:B17">
    <cfRule type="cellIs" dxfId="71" priority="12" operator="equal">
      <formula>0</formula>
    </cfRule>
  </conditionalFormatting>
  <conditionalFormatting sqref="Q5:Q12 Q19:Q21 Q23 Q14:Q17">
    <cfRule type="cellIs" dxfId="70" priority="11" operator="equal">
      <formula>0</formula>
    </cfRule>
  </conditionalFormatting>
  <conditionalFormatting sqref="L5:L12 L19:L21 L23 L14:L17">
    <cfRule type="cellIs" dxfId="69" priority="10" operator="equal">
      <formula>0</formula>
    </cfRule>
  </conditionalFormatting>
  <conditionalFormatting sqref="B18 G18">
    <cfRule type="cellIs" dxfId="68" priority="9" operator="equal">
      <formula>0</formula>
    </cfRule>
  </conditionalFormatting>
  <conditionalFormatting sqref="Q18">
    <cfRule type="cellIs" dxfId="67" priority="8" operator="equal">
      <formula>0</formula>
    </cfRule>
  </conditionalFormatting>
  <conditionalFormatting sqref="L18">
    <cfRule type="cellIs" dxfId="66" priority="7" operator="equal">
      <formula>0</formula>
    </cfRule>
  </conditionalFormatting>
  <conditionalFormatting sqref="B22 G22">
    <cfRule type="cellIs" dxfId="65" priority="6" operator="equal">
      <formula>0</formula>
    </cfRule>
  </conditionalFormatting>
  <conditionalFormatting sqref="Q22">
    <cfRule type="cellIs" dxfId="64" priority="5" operator="equal">
      <formula>0</formula>
    </cfRule>
  </conditionalFormatting>
  <conditionalFormatting sqref="L22">
    <cfRule type="cellIs" dxfId="63" priority="4" operator="equal">
      <formula>0</formula>
    </cfRule>
  </conditionalFormatting>
  <conditionalFormatting sqref="B13 G13">
    <cfRule type="cellIs" dxfId="62" priority="3" operator="equal">
      <formula>0</formula>
    </cfRule>
  </conditionalFormatting>
  <conditionalFormatting sqref="Q13">
    <cfRule type="cellIs" dxfId="61" priority="2" operator="equal">
      <formula>0</formula>
    </cfRule>
  </conditionalFormatting>
  <conditionalFormatting sqref="L13">
    <cfRule type="cellIs" dxfId="60" priority="1" operator="equal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85" zoomScaleNormal="85" workbookViewId="0">
      <selection sqref="A1:A4"/>
    </sheetView>
  </sheetViews>
  <sheetFormatPr defaultRowHeight="15" x14ac:dyDescent="0.25"/>
  <cols>
    <col min="1" max="1" width="23.42578125" bestFit="1" customWidth="1"/>
    <col min="2" max="2" width="9.140625" style="5"/>
    <col min="3" max="4" width="0" hidden="1" customWidth="1"/>
    <col min="6" max="6" width="10.28515625" bestFit="1" customWidth="1"/>
    <col min="7" max="7" width="12.28515625" customWidth="1"/>
    <col min="9" max="9" width="10.28515625" bestFit="1" customWidth="1"/>
    <col min="10" max="10" width="10.28515625" customWidth="1"/>
    <col min="11" max="11" width="10.28515625" bestFit="1" customWidth="1"/>
    <col min="13" max="15" width="0" hidden="1" customWidth="1"/>
    <col min="17" max="17" width="9.5703125" customWidth="1"/>
    <col min="18" max="18" width="13.42578125" style="21" customWidth="1"/>
    <col min="19" max="20" width="13.42578125" customWidth="1"/>
  </cols>
  <sheetData>
    <row r="1" spans="1:21" ht="15" customHeight="1" x14ac:dyDescent="0.25">
      <c r="A1" s="148" t="s">
        <v>0</v>
      </c>
      <c r="B1" s="151" t="s">
        <v>22</v>
      </c>
      <c r="C1" s="152"/>
      <c r="D1" s="152"/>
      <c r="E1" s="152"/>
      <c r="F1" s="153"/>
      <c r="G1" s="157" t="s">
        <v>23</v>
      </c>
      <c r="H1" s="152"/>
      <c r="I1" s="152"/>
      <c r="J1" s="152"/>
      <c r="K1" s="153"/>
      <c r="L1" s="157" t="s">
        <v>53</v>
      </c>
      <c r="M1" s="152"/>
      <c r="N1" s="152"/>
      <c r="O1" s="152"/>
      <c r="P1" s="153"/>
      <c r="Q1" s="159" t="s">
        <v>24</v>
      </c>
      <c r="R1" s="169" t="s">
        <v>67</v>
      </c>
      <c r="S1" s="170"/>
      <c r="T1" s="171"/>
    </row>
    <row r="2" spans="1:21" ht="15" customHeight="1" x14ac:dyDescent="0.25">
      <c r="A2" s="149"/>
      <c r="B2" s="154"/>
      <c r="C2" s="155"/>
      <c r="D2" s="155"/>
      <c r="E2" s="155"/>
      <c r="F2" s="156"/>
      <c r="G2" s="158"/>
      <c r="H2" s="155"/>
      <c r="I2" s="155"/>
      <c r="J2" s="155"/>
      <c r="K2" s="156"/>
      <c r="L2" s="158"/>
      <c r="M2" s="155"/>
      <c r="N2" s="155"/>
      <c r="O2" s="155"/>
      <c r="P2" s="156"/>
      <c r="Q2" s="160"/>
      <c r="R2" s="172"/>
      <c r="S2" s="173"/>
      <c r="T2" s="174"/>
    </row>
    <row r="3" spans="1:21" ht="15.75" customHeight="1" x14ac:dyDescent="0.25">
      <c r="A3" s="149"/>
      <c r="B3" s="154"/>
      <c r="C3" s="155"/>
      <c r="D3" s="155"/>
      <c r="E3" s="155"/>
      <c r="F3" s="156"/>
      <c r="G3" s="158"/>
      <c r="H3" s="155"/>
      <c r="I3" s="155"/>
      <c r="J3" s="155"/>
      <c r="K3" s="156"/>
      <c r="L3" s="158"/>
      <c r="M3" s="155"/>
      <c r="N3" s="155"/>
      <c r="O3" s="155"/>
      <c r="P3" s="156"/>
      <c r="Q3" s="160"/>
      <c r="R3" s="175"/>
      <c r="S3" s="176"/>
      <c r="T3" s="177"/>
    </row>
    <row r="4" spans="1:21" ht="15" customHeight="1" thickBot="1" x14ac:dyDescent="0.3">
      <c r="A4" s="150"/>
      <c r="B4" s="102" t="s">
        <v>21</v>
      </c>
      <c r="C4" s="50" t="s">
        <v>19</v>
      </c>
      <c r="D4" s="50" t="s">
        <v>62</v>
      </c>
      <c r="E4" s="50" t="s">
        <v>63</v>
      </c>
      <c r="F4" s="51" t="s">
        <v>64</v>
      </c>
      <c r="G4" s="97" t="s">
        <v>20</v>
      </c>
      <c r="H4" s="50" t="s">
        <v>19</v>
      </c>
      <c r="I4" s="50" t="s">
        <v>62</v>
      </c>
      <c r="J4" s="50" t="s">
        <v>63</v>
      </c>
      <c r="K4" s="51" t="s">
        <v>64</v>
      </c>
      <c r="L4" s="97" t="s">
        <v>53</v>
      </c>
      <c r="M4" s="50" t="s">
        <v>19</v>
      </c>
      <c r="N4" s="50" t="s">
        <v>62</v>
      </c>
      <c r="O4" s="50" t="s">
        <v>63</v>
      </c>
      <c r="P4" s="51" t="s">
        <v>64</v>
      </c>
      <c r="Q4" s="161"/>
      <c r="R4" s="98" t="s">
        <v>65</v>
      </c>
      <c r="S4" s="100" t="s">
        <v>66</v>
      </c>
      <c r="T4" s="101" t="s">
        <v>53</v>
      </c>
    </row>
    <row r="5" spans="1:21" s="5" customFormat="1" x14ac:dyDescent="0.25">
      <c r="A5" s="82" t="s">
        <v>1</v>
      </c>
      <c r="B5" s="47">
        <f>B6+B7</f>
        <v>19192</v>
      </c>
      <c r="C5" s="48">
        <f t="shared" ref="C5:P5" si="0">C6+C7</f>
        <v>0</v>
      </c>
      <c r="D5" s="48">
        <f t="shared" si="0"/>
        <v>0</v>
      </c>
      <c r="E5" s="48">
        <f t="shared" si="0"/>
        <v>2</v>
      </c>
      <c r="F5" s="49">
        <f t="shared" si="0"/>
        <v>19190</v>
      </c>
      <c r="G5" s="47">
        <f t="shared" si="0"/>
        <v>5382</v>
      </c>
      <c r="H5" s="48">
        <f t="shared" si="0"/>
        <v>2</v>
      </c>
      <c r="I5" s="48">
        <f t="shared" si="0"/>
        <v>43</v>
      </c>
      <c r="J5" s="48">
        <f t="shared" si="0"/>
        <v>1298</v>
      </c>
      <c r="K5" s="49">
        <f t="shared" si="0"/>
        <v>4039</v>
      </c>
      <c r="L5" s="47">
        <f t="shared" si="0"/>
        <v>3249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9">
        <f t="shared" si="0"/>
        <v>3249</v>
      </c>
      <c r="Q5" s="88">
        <f>G5+B5+L5</f>
        <v>27823</v>
      </c>
      <c r="R5" s="92"/>
      <c r="S5" s="95"/>
      <c r="T5" s="96"/>
      <c r="U5" s="5">
        <f>Август!Q5-Июль!Q5</f>
        <v>21</v>
      </c>
    </row>
    <row r="6" spans="1:21" s="6" customFormat="1" x14ac:dyDescent="0.25">
      <c r="A6" s="83" t="s">
        <v>2</v>
      </c>
      <c r="B6" s="28">
        <f>C6+D6+E6+F6</f>
        <v>8280</v>
      </c>
      <c r="C6" s="17"/>
      <c r="D6" s="17"/>
      <c r="E6" s="17">
        <v>2</v>
      </c>
      <c r="F6" s="29">
        <v>8278</v>
      </c>
      <c r="G6" s="28">
        <f>H6+I6+J6+K6</f>
        <v>3835</v>
      </c>
      <c r="H6" s="17">
        <v>1</v>
      </c>
      <c r="I6" s="17">
        <v>34</v>
      </c>
      <c r="J6" s="17">
        <v>1163</v>
      </c>
      <c r="K6" s="29">
        <v>2637</v>
      </c>
      <c r="L6" s="28">
        <f>M6+N6+O6+P6</f>
        <v>2373</v>
      </c>
      <c r="M6" s="17"/>
      <c r="N6" s="17"/>
      <c r="O6" s="17"/>
      <c r="P6" s="29">
        <v>2373</v>
      </c>
      <c r="Q6" s="43">
        <f>G6+B6+L6</f>
        <v>14488</v>
      </c>
      <c r="R6" s="66"/>
      <c r="S6" s="55"/>
      <c r="T6" s="62"/>
      <c r="U6" s="5">
        <f>Август!Q6-Июль!Q6</f>
        <v>14</v>
      </c>
    </row>
    <row r="7" spans="1:21" s="15" customFormat="1" x14ac:dyDescent="0.25">
      <c r="A7" s="83" t="s">
        <v>3</v>
      </c>
      <c r="B7" s="28">
        <f>C7+D7+E7+F7</f>
        <v>10912</v>
      </c>
      <c r="C7" s="4"/>
      <c r="D7" s="4"/>
      <c r="E7" s="4"/>
      <c r="F7" s="30">
        <v>10912</v>
      </c>
      <c r="G7" s="28">
        <f>H7+I7+J7+K7</f>
        <v>1547</v>
      </c>
      <c r="H7" s="4">
        <v>1</v>
      </c>
      <c r="I7" s="4">
        <v>9</v>
      </c>
      <c r="J7" s="4">
        <v>135</v>
      </c>
      <c r="K7" s="30">
        <v>1402</v>
      </c>
      <c r="L7" s="28">
        <f>M7+N7+O7+P7</f>
        <v>876</v>
      </c>
      <c r="M7" s="4"/>
      <c r="N7" s="4"/>
      <c r="O7" s="4"/>
      <c r="P7" s="30">
        <v>876</v>
      </c>
      <c r="Q7" s="43">
        <f t="shared" ref="Q7:Q22" si="1">G7+B7+L7</f>
        <v>13335</v>
      </c>
      <c r="R7" s="67"/>
      <c r="S7" s="56"/>
      <c r="T7" s="68"/>
      <c r="U7" s="5">
        <f>Август!Q7-Июль!Q7</f>
        <v>7</v>
      </c>
    </row>
    <row r="8" spans="1:21" s="5" customFormat="1" x14ac:dyDescent="0.25">
      <c r="A8" s="84" t="s">
        <v>4</v>
      </c>
      <c r="B8" s="26">
        <f>B9+B10</f>
        <v>15874</v>
      </c>
      <c r="C8" s="1">
        <f t="shared" ref="C8:P8" si="2">C9+C10</f>
        <v>0</v>
      </c>
      <c r="D8" s="1">
        <f t="shared" si="2"/>
        <v>0</v>
      </c>
      <c r="E8" s="1">
        <f t="shared" si="2"/>
        <v>172</v>
      </c>
      <c r="F8" s="27">
        <f t="shared" si="2"/>
        <v>15702</v>
      </c>
      <c r="G8" s="26">
        <f t="shared" si="2"/>
        <v>2056</v>
      </c>
      <c r="H8" s="1">
        <f t="shared" si="2"/>
        <v>0</v>
      </c>
      <c r="I8" s="1">
        <f t="shared" si="2"/>
        <v>5</v>
      </c>
      <c r="J8" s="1">
        <f t="shared" si="2"/>
        <v>426</v>
      </c>
      <c r="K8" s="27">
        <f t="shared" si="2"/>
        <v>1625</v>
      </c>
      <c r="L8" s="26">
        <f t="shared" si="2"/>
        <v>672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27">
        <f t="shared" si="2"/>
        <v>672</v>
      </c>
      <c r="Q8" s="42">
        <f t="shared" si="1"/>
        <v>18602</v>
      </c>
      <c r="R8" s="66"/>
      <c r="S8" s="59"/>
      <c r="T8" s="76"/>
      <c r="U8" s="5">
        <f>Август!Q8-Июль!Q8</f>
        <v>6</v>
      </c>
    </row>
    <row r="9" spans="1:21" s="6" customFormat="1" x14ac:dyDescent="0.25">
      <c r="A9" s="83" t="s">
        <v>5</v>
      </c>
      <c r="B9" s="28">
        <f>C9+D9+E9+F9</f>
        <v>9507</v>
      </c>
      <c r="C9" s="17"/>
      <c r="D9" s="17"/>
      <c r="E9" s="17">
        <v>164</v>
      </c>
      <c r="F9" s="29">
        <v>9343</v>
      </c>
      <c r="G9" s="28">
        <f t="shared" ref="G9:G10" si="3">H9+I9+J9+K9</f>
        <v>1005</v>
      </c>
      <c r="H9" s="17"/>
      <c r="I9" s="17">
        <v>5</v>
      </c>
      <c r="J9" s="17">
        <v>316</v>
      </c>
      <c r="K9" s="29">
        <v>684</v>
      </c>
      <c r="L9" s="28">
        <f t="shared" ref="L9:L10" si="4">M9+N9+O9+P9</f>
        <v>114</v>
      </c>
      <c r="M9" s="17"/>
      <c r="N9" s="17"/>
      <c r="O9" s="17"/>
      <c r="P9" s="29">
        <v>114</v>
      </c>
      <c r="Q9" s="43">
        <f t="shared" si="1"/>
        <v>10626</v>
      </c>
      <c r="R9" s="66"/>
      <c r="S9" s="55"/>
      <c r="T9" s="62"/>
      <c r="U9" s="5">
        <f>Август!Q9-Июль!Q9</f>
        <v>5</v>
      </c>
    </row>
    <row r="10" spans="1:21" s="6" customFormat="1" x14ac:dyDescent="0.25">
      <c r="A10" s="83" t="s">
        <v>6</v>
      </c>
      <c r="B10" s="28">
        <f>C10+D10+E10+F10</f>
        <v>6367</v>
      </c>
      <c r="C10" s="17"/>
      <c r="D10" s="17"/>
      <c r="E10" s="17">
        <v>8</v>
      </c>
      <c r="F10" s="29">
        <v>6359</v>
      </c>
      <c r="G10" s="28">
        <f t="shared" si="3"/>
        <v>1051</v>
      </c>
      <c r="H10" s="17"/>
      <c r="I10" s="17"/>
      <c r="J10" s="17">
        <v>110</v>
      </c>
      <c r="K10" s="29">
        <v>941</v>
      </c>
      <c r="L10" s="28">
        <f t="shared" si="4"/>
        <v>558</v>
      </c>
      <c r="M10" s="17"/>
      <c r="N10" s="17"/>
      <c r="O10" s="17"/>
      <c r="P10" s="29">
        <v>558</v>
      </c>
      <c r="Q10" s="43">
        <f t="shared" si="1"/>
        <v>7976</v>
      </c>
      <c r="R10" s="66"/>
      <c r="S10" s="55"/>
      <c r="T10" s="62"/>
      <c r="U10" s="5">
        <f>Август!Q10-Июль!Q10</f>
        <v>1</v>
      </c>
    </row>
    <row r="11" spans="1:21" s="5" customFormat="1" x14ac:dyDescent="0.25">
      <c r="A11" s="85" t="s">
        <v>7</v>
      </c>
      <c r="B11" s="26">
        <f t="shared" ref="B11:O11" si="5">B12+B13</f>
        <v>26937</v>
      </c>
      <c r="C11" s="1">
        <f t="shared" si="5"/>
        <v>0</v>
      </c>
      <c r="D11" s="1">
        <f t="shared" si="5"/>
        <v>0</v>
      </c>
      <c r="E11" s="1">
        <f t="shared" si="5"/>
        <v>5</v>
      </c>
      <c r="F11" s="27">
        <f t="shared" si="5"/>
        <v>26932</v>
      </c>
      <c r="G11" s="26">
        <f t="shared" si="5"/>
        <v>2508</v>
      </c>
      <c r="H11" s="1">
        <f t="shared" si="5"/>
        <v>6</v>
      </c>
      <c r="I11" s="1">
        <f t="shared" si="5"/>
        <v>5</v>
      </c>
      <c r="J11" s="1">
        <f t="shared" si="5"/>
        <v>363</v>
      </c>
      <c r="K11" s="27">
        <f t="shared" si="5"/>
        <v>2134</v>
      </c>
      <c r="L11" s="26">
        <f t="shared" si="5"/>
        <v>541</v>
      </c>
      <c r="M11" s="1">
        <f t="shared" si="5"/>
        <v>0</v>
      </c>
      <c r="N11" s="1">
        <f t="shared" si="5"/>
        <v>0</v>
      </c>
      <c r="O11" s="1">
        <f t="shared" si="5"/>
        <v>0</v>
      </c>
      <c r="P11" s="27">
        <f>P12+P13</f>
        <v>541</v>
      </c>
      <c r="Q11" s="42">
        <f t="shared" si="1"/>
        <v>29986</v>
      </c>
      <c r="R11" s="66"/>
      <c r="S11" s="126"/>
      <c r="T11" s="127"/>
      <c r="U11" s="5">
        <f>Август!Q11-Июль!Q11</f>
        <v>114</v>
      </c>
    </row>
    <row r="12" spans="1:21" s="6" customFormat="1" x14ac:dyDescent="0.25">
      <c r="A12" s="86" t="s">
        <v>8</v>
      </c>
      <c r="B12" s="28">
        <f>C12+D12+E12+F12</f>
        <v>14578</v>
      </c>
      <c r="C12" s="17"/>
      <c r="D12" s="17"/>
      <c r="E12" s="17">
        <v>4</v>
      </c>
      <c r="F12" s="29">
        <v>14574</v>
      </c>
      <c r="G12" s="28">
        <f t="shared" ref="G12:G14" si="6">H12+I12+J12+K12</f>
        <v>1397</v>
      </c>
      <c r="H12" s="17">
        <v>5</v>
      </c>
      <c r="I12" s="17">
        <v>4</v>
      </c>
      <c r="J12" s="17">
        <v>203</v>
      </c>
      <c r="K12" s="29">
        <v>1185</v>
      </c>
      <c r="L12" s="28">
        <f t="shared" ref="L12:L14" si="7">M12+N12+O12+P12</f>
        <v>263</v>
      </c>
      <c r="M12" s="17"/>
      <c r="N12" s="17"/>
      <c r="O12" s="17"/>
      <c r="P12" s="29">
        <v>263</v>
      </c>
      <c r="Q12" s="43">
        <f t="shared" si="1"/>
        <v>16238</v>
      </c>
      <c r="R12" s="66"/>
      <c r="S12" s="56"/>
      <c r="T12" s="68"/>
      <c r="U12" s="5">
        <f>Август!Q12-Июль!Q12</f>
        <v>125</v>
      </c>
    </row>
    <row r="13" spans="1:21" s="6" customFormat="1" x14ac:dyDescent="0.25">
      <c r="A13" s="86" t="s">
        <v>9</v>
      </c>
      <c r="B13" s="28">
        <f>C13+D13+E13+F13</f>
        <v>12359</v>
      </c>
      <c r="C13" s="17"/>
      <c r="D13" s="17"/>
      <c r="E13" s="17">
        <v>1</v>
      </c>
      <c r="F13" s="29">
        <v>12358</v>
      </c>
      <c r="G13" s="28">
        <f t="shared" si="6"/>
        <v>1111</v>
      </c>
      <c r="H13" s="17">
        <v>1</v>
      </c>
      <c r="I13" s="17">
        <v>1</v>
      </c>
      <c r="J13" s="17">
        <v>160</v>
      </c>
      <c r="K13" s="29">
        <v>949</v>
      </c>
      <c r="L13" s="28">
        <f t="shared" si="7"/>
        <v>278</v>
      </c>
      <c r="M13" s="17"/>
      <c r="N13" s="17"/>
      <c r="O13" s="17"/>
      <c r="P13" s="29">
        <v>278</v>
      </c>
      <c r="Q13" s="43">
        <f t="shared" si="1"/>
        <v>13748</v>
      </c>
      <c r="R13" s="66"/>
      <c r="S13" s="56"/>
      <c r="T13" s="68"/>
      <c r="U13" s="5">
        <f>Август!Q13-Июль!Q13</f>
        <v>-11</v>
      </c>
    </row>
    <row r="14" spans="1:21" s="16" customFormat="1" x14ac:dyDescent="0.25">
      <c r="A14" s="85" t="s">
        <v>10</v>
      </c>
      <c r="B14" s="31">
        <f>C14+D14+E14+F14</f>
        <v>11343</v>
      </c>
      <c r="C14" s="3"/>
      <c r="D14" s="3"/>
      <c r="E14" s="3">
        <v>38</v>
      </c>
      <c r="F14" s="32">
        <v>11305</v>
      </c>
      <c r="G14" s="31">
        <f t="shared" si="6"/>
        <v>1928</v>
      </c>
      <c r="H14" s="3">
        <v>10</v>
      </c>
      <c r="I14" s="3">
        <v>29</v>
      </c>
      <c r="J14" s="3">
        <v>718</v>
      </c>
      <c r="K14" s="32">
        <v>1171</v>
      </c>
      <c r="L14" s="31">
        <f t="shared" si="7"/>
        <v>591</v>
      </c>
      <c r="M14" s="3"/>
      <c r="N14" s="3"/>
      <c r="O14" s="3"/>
      <c r="P14" s="32">
        <v>591</v>
      </c>
      <c r="Q14" s="44">
        <f t="shared" si="1"/>
        <v>13862</v>
      </c>
      <c r="R14" s="69"/>
      <c r="S14" s="60"/>
      <c r="T14" s="127"/>
      <c r="U14" s="5">
        <f>Август!Q14-Июль!Q14</f>
        <v>-1</v>
      </c>
    </row>
    <row r="15" spans="1:21" s="5" customFormat="1" x14ac:dyDescent="0.25">
      <c r="A15" s="84" t="s">
        <v>11</v>
      </c>
      <c r="B15" s="26">
        <f t="shared" ref="B15:P15" si="8">B16+B17</f>
        <v>15935</v>
      </c>
      <c r="C15" s="1">
        <f t="shared" si="8"/>
        <v>0</v>
      </c>
      <c r="D15" s="1">
        <f t="shared" si="8"/>
        <v>0</v>
      </c>
      <c r="E15" s="1">
        <f t="shared" si="8"/>
        <v>2</v>
      </c>
      <c r="F15" s="27">
        <f t="shared" si="8"/>
        <v>15933</v>
      </c>
      <c r="G15" s="26">
        <f t="shared" si="8"/>
        <v>2000</v>
      </c>
      <c r="H15" s="1">
        <f t="shared" si="8"/>
        <v>8</v>
      </c>
      <c r="I15" s="1">
        <f t="shared" si="8"/>
        <v>1</v>
      </c>
      <c r="J15" s="1">
        <f t="shared" si="8"/>
        <v>233</v>
      </c>
      <c r="K15" s="27">
        <f t="shared" si="8"/>
        <v>1758</v>
      </c>
      <c r="L15" s="26">
        <f t="shared" si="8"/>
        <v>663</v>
      </c>
      <c r="M15" s="1">
        <f t="shared" si="8"/>
        <v>0</v>
      </c>
      <c r="N15" s="1">
        <f t="shared" si="8"/>
        <v>0</v>
      </c>
      <c r="O15" s="1">
        <f t="shared" si="8"/>
        <v>0</v>
      </c>
      <c r="P15" s="27">
        <f t="shared" si="8"/>
        <v>663</v>
      </c>
      <c r="Q15" s="42">
        <f t="shared" si="1"/>
        <v>18598</v>
      </c>
      <c r="R15" s="66"/>
      <c r="S15" s="126"/>
      <c r="T15" s="127"/>
      <c r="U15" s="5">
        <f>Август!Q15-Июль!Q15</f>
        <v>7</v>
      </c>
    </row>
    <row r="16" spans="1:21" s="6" customFormat="1" x14ac:dyDescent="0.25">
      <c r="A16" s="83" t="s">
        <v>12</v>
      </c>
      <c r="B16" s="28">
        <f>C16+D16+E16+F16</f>
        <v>3010</v>
      </c>
      <c r="C16" s="17"/>
      <c r="D16" s="17"/>
      <c r="E16" s="17">
        <v>2</v>
      </c>
      <c r="F16" s="29">
        <v>3008</v>
      </c>
      <c r="G16" s="28">
        <f t="shared" ref="G16:G20" si="9">H16+I16+J16+K16</f>
        <v>763</v>
      </c>
      <c r="H16" s="17">
        <v>1</v>
      </c>
      <c r="I16" s="17"/>
      <c r="J16" s="17">
        <v>126</v>
      </c>
      <c r="K16" s="29">
        <v>636</v>
      </c>
      <c r="L16" s="28">
        <f t="shared" ref="L16:L20" si="10">M16+N16+O16+P16</f>
        <v>352</v>
      </c>
      <c r="M16" s="17"/>
      <c r="N16" s="17"/>
      <c r="O16" s="17"/>
      <c r="P16" s="29">
        <v>352</v>
      </c>
      <c r="Q16" s="43">
        <f t="shared" si="1"/>
        <v>4125</v>
      </c>
      <c r="R16" s="66"/>
      <c r="S16" s="56"/>
      <c r="T16" s="68"/>
      <c r="U16" s="5">
        <f>Август!Q16-Июль!Q16</f>
        <v>7</v>
      </c>
    </row>
    <row r="17" spans="1:21" s="6" customFormat="1" x14ac:dyDescent="0.25">
      <c r="A17" s="86" t="s">
        <v>13</v>
      </c>
      <c r="B17" s="28">
        <f>C17+D17+E17+F17</f>
        <v>12925</v>
      </c>
      <c r="C17" s="17"/>
      <c r="D17" s="17"/>
      <c r="E17" s="17"/>
      <c r="F17" s="29">
        <v>12925</v>
      </c>
      <c r="G17" s="28">
        <f t="shared" si="9"/>
        <v>1237</v>
      </c>
      <c r="H17" s="17">
        <v>7</v>
      </c>
      <c r="I17" s="17">
        <v>1</v>
      </c>
      <c r="J17" s="17">
        <v>107</v>
      </c>
      <c r="K17" s="29">
        <v>1122</v>
      </c>
      <c r="L17" s="28">
        <f t="shared" si="10"/>
        <v>311</v>
      </c>
      <c r="M17" s="17"/>
      <c r="N17" s="17"/>
      <c r="O17" s="17"/>
      <c r="P17" s="29">
        <v>311</v>
      </c>
      <c r="Q17" s="43">
        <f t="shared" si="1"/>
        <v>14473</v>
      </c>
      <c r="R17" s="66"/>
      <c r="S17" s="56"/>
      <c r="T17" s="68"/>
      <c r="U17" s="5">
        <f>Август!Q17-Июль!Q17</f>
        <v>0</v>
      </c>
    </row>
    <row r="18" spans="1:21" s="7" customFormat="1" x14ac:dyDescent="0.25">
      <c r="A18" s="85" t="s">
        <v>14</v>
      </c>
      <c r="B18" s="31">
        <f t="shared" ref="B18:B22" si="11">C18+D18+E18+F18</f>
        <v>17817</v>
      </c>
      <c r="C18" s="1"/>
      <c r="D18" s="1"/>
      <c r="E18" s="1"/>
      <c r="F18" s="27">
        <v>17817</v>
      </c>
      <c r="G18" s="31">
        <f t="shared" si="9"/>
        <v>2003</v>
      </c>
      <c r="H18" s="1">
        <v>16</v>
      </c>
      <c r="I18" s="1">
        <v>4</v>
      </c>
      <c r="J18" s="1">
        <v>365</v>
      </c>
      <c r="K18" s="27">
        <v>1618</v>
      </c>
      <c r="L18" s="31">
        <f t="shared" si="10"/>
        <v>145</v>
      </c>
      <c r="M18" s="1"/>
      <c r="N18" s="1"/>
      <c r="O18" s="1"/>
      <c r="P18" s="27">
        <v>145</v>
      </c>
      <c r="Q18" s="44">
        <f t="shared" si="1"/>
        <v>19965</v>
      </c>
      <c r="R18" s="66"/>
      <c r="S18" s="60"/>
      <c r="T18" s="127"/>
      <c r="U18" s="5">
        <f>Август!Q18-Июль!Q18</f>
        <v>5</v>
      </c>
    </row>
    <row r="19" spans="1:21" s="16" customFormat="1" x14ac:dyDescent="0.25">
      <c r="A19" s="85" t="s">
        <v>15</v>
      </c>
      <c r="B19" s="31">
        <f t="shared" si="11"/>
        <v>14366</v>
      </c>
      <c r="C19" s="3"/>
      <c r="D19" s="3"/>
      <c r="E19" s="3"/>
      <c r="F19" s="32">
        <v>14366</v>
      </c>
      <c r="G19" s="31">
        <f t="shared" si="9"/>
        <v>1409</v>
      </c>
      <c r="H19" s="3"/>
      <c r="I19" s="3">
        <v>6</v>
      </c>
      <c r="J19" s="3">
        <v>504</v>
      </c>
      <c r="K19" s="32">
        <v>899</v>
      </c>
      <c r="L19" s="31">
        <f t="shared" si="10"/>
        <v>741</v>
      </c>
      <c r="M19" s="3"/>
      <c r="N19" s="3"/>
      <c r="O19" s="3"/>
      <c r="P19" s="32">
        <v>741</v>
      </c>
      <c r="Q19" s="44">
        <f t="shared" si="1"/>
        <v>16516</v>
      </c>
      <c r="R19" s="69"/>
      <c r="S19" s="60"/>
      <c r="T19" s="127"/>
      <c r="U19" s="5">
        <f>Август!Q19-Июль!Q19</f>
        <v>3</v>
      </c>
    </row>
    <row r="20" spans="1:21" s="7" customFormat="1" x14ac:dyDescent="0.25">
      <c r="A20" s="84" t="s">
        <v>16</v>
      </c>
      <c r="B20" s="31">
        <f t="shared" si="11"/>
        <v>13030</v>
      </c>
      <c r="C20" s="3"/>
      <c r="D20" s="3"/>
      <c r="E20" s="3">
        <v>2</v>
      </c>
      <c r="F20" s="32">
        <v>13028</v>
      </c>
      <c r="G20" s="31">
        <f t="shared" si="9"/>
        <v>1158</v>
      </c>
      <c r="H20" s="1">
        <v>6</v>
      </c>
      <c r="I20" s="1">
        <v>3</v>
      </c>
      <c r="J20" s="1">
        <v>125</v>
      </c>
      <c r="K20" s="27">
        <v>1024</v>
      </c>
      <c r="L20" s="31">
        <f t="shared" si="10"/>
        <v>271</v>
      </c>
      <c r="M20" s="1"/>
      <c r="N20" s="1"/>
      <c r="O20" s="1"/>
      <c r="P20" s="27">
        <v>271</v>
      </c>
      <c r="Q20" s="44">
        <f t="shared" si="1"/>
        <v>14459</v>
      </c>
      <c r="R20" s="72"/>
      <c r="S20" s="60"/>
      <c r="T20" s="127"/>
      <c r="U20" s="5">
        <f>Август!Q20-Июль!Q20</f>
        <v>-2</v>
      </c>
    </row>
    <row r="21" spans="1:21" s="7" customFormat="1" x14ac:dyDescent="0.25">
      <c r="A21" s="84" t="s">
        <v>17</v>
      </c>
      <c r="B21" s="31">
        <f t="shared" si="11"/>
        <v>4696</v>
      </c>
      <c r="C21" s="1"/>
      <c r="D21" s="1"/>
      <c r="E21" s="1"/>
      <c r="F21" s="27">
        <v>4696</v>
      </c>
      <c r="G21" s="31">
        <f>H21+I21+J21+K21</f>
        <v>601</v>
      </c>
      <c r="H21" s="1">
        <v>5</v>
      </c>
      <c r="I21" s="1"/>
      <c r="J21" s="1">
        <v>95</v>
      </c>
      <c r="K21" s="27">
        <v>501</v>
      </c>
      <c r="L21" s="31">
        <f>M21+N21+O21+P21</f>
        <v>261</v>
      </c>
      <c r="M21" s="1"/>
      <c r="N21" s="1"/>
      <c r="O21" s="1"/>
      <c r="P21" s="27">
        <v>261</v>
      </c>
      <c r="Q21" s="44">
        <f t="shared" si="1"/>
        <v>5558</v>
      </c>
      <c r="R21" s="72"/>
      <c r="S21" s="60"/>
      <c r="T21" s="127"/>
      <c r="U21" s="5">
        <f>Август!Q21-Июль!Q21</f>
        <v>1</v>
      </c>
    </row>
    <row r="22" spans="1:21" s="7" customFormat="1" x14ac:dyDescent="0.25">
      <c r="A22" s="84" t="s">
        <v>18</v>
      </c>
      <c r="B22" s="31">
        <f t="shared" si="11"/>
        <v>1211</v>
      </c>
      <c r="C22" s="1"/>
      <c r="D22" s="1"/>
      <c r="E22" s="1"/>
      <c r="F22" s="27">
        <v>1211</v>
      </c>
      <c r="G22" s="31">
        <f t="shared" ref="G22" si="12">H22+I22+J22+K22</f>
        <v>249</v>
      </c>
      <c r="H22" s="1">
        <v>6</v>
      </c>
      <c r="I22" s="1">
        <v>4</v>
      </c>
      <c r="J22" s="1">
        <v>25</v>
      </c>
      <c r="K22" s="27">
        <v>214</v>
      </c>
      <c r="L22" s="31">
        <f t="shared" ref="L22" si="13">M22+N22+O22+P22</f>
        <v>79</v>
      </c>
      <c r="M22" s="1"/>
      <c r="N22" s="1"/>
      <c r="O22" s="1"/>
      <c r="P22" s="27">
        <v>79</v>
      </c>
      <c r="Q22" s="44">
        <f t="shared" si="1"/>
        <v>1539</v>
      </c>
      <c r="R22" s="72"/>
      <c r="S22" s="60"/>
      <c r="T22" s="127"/>
      <c r="U22" s="5">
        <f>Август!Q22-Июль!Q22</f>
        <v>0</v>
      </c>
    </row>
    <row r="23" spans="1:21" ht="16.5" thickBot="1" x14ac:dyDescent="0.3">
      <c r="A23" s="87" t="s">
        <v>24</v>
      </c>
      <c r="B23" s="33">
        <f>B5+B8+B11+B14+B15+B18+B19+B20+B21+B22</f>
        <v>140401</v>
      </c>
      <c r="C23" s="34">
        <f t="shared" ref="C23:O23" si="14">C5+C8+C11+C14+C15+C18+C19+C20+C21+C22</f>
        <v>0</v>
      </c>
      <c r="D23" s="34">
        <f t="shared" si="14"/>
        <v>0</v>
      </c>
      <c r="E23" s="34">
        <f t="shared" si="14"/>
        <v>221</v>
      </c>
      <c r="F23" s="35">
        <f t="shared" si="14"/>
        <v>140180</v>
      </c>
      <c r="G23" s="33">
        <f t="shared" si="14"/>
        <v>19294</v>
      </c>
      <c r="H23" s="34">
        <f t="shared" si="14"/>
        <v>59</v>
      </c>
      <c r="I23" s="34">
        <f t="shared" si="14"/>
        <v>100</v>
      </c>
      <c r="J23" s="34">
        <f t="shared" si="14"/>
        <v>4152</v>
      </c>
      <c r="K23" s="35">
        <f t="shared" si="14"/>
        <v>14983</v>
      </c>
      <c r="L23" s="33">
        <f t="shared" si="14"/>
        <v>7213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5">
        <f>P5+P8+P11+P14+P15+P18+P19+P20+P21+P22</f>
        <v>7213</v>
      </c>
      <c r="Q23" s="45">
        <f>G23+B23+L23</f>
        <v>166908</v>
      </c>
      <c r="R23" s="73"/>
      <c r="S23" s="77"/>
      <c r="T23" s="78"/>
      <c r="U23" s="5">
        <f>Август!Q23-Июль!Q23</f>
        <v>154</v>
      </c>
    </row>
    <row r="24" spans="1:21" x14ac:dyDescent="0.25">
      <c r="B24"/>
      <c r="Q24" s="54">
        <f>Q23-K23-J23-I23-H23-F23-E23-D23-C23-M23-N23-O23-P23</f>
        <v>0</v>
      </c>
      <c r="S24" s="22"/>
    </row>
  </sheetData>
  <mergeCells count="6">
    <mergeCell ref="R1:T3"/>
    <mergeCell ref="Q1:Q4"/>
    <mergeCell ref="A1:A4"/>
    <mergeCell ref="B1:F3"/>
    <mergeCell ref="G1:K3"/>
    <mergeCell ref="L1:P3"/>
  </mergeCells>
  <conditionalFormatting sqref="B5:B12 G5:G12 G19:G21 B19:B21 B23 G23 G14:G17 B14:B17">
    <cfRule type="cellIs" dxfId="59" priority="15" operator="equal">
      <formula>0</formula>
    </cfRule>
  </conditionalFormatting>
  <conditionalFormatting sqref="Q5:Q12 Q19:Q21 Q23 Q14:Q17">
    <cfRule type="cellIs" dxfId="58" priority="14" operator="equal">
      <formula>0</formula>
    </cfRule>
  </conditionalFormatting>
  <conditionalFormatting sqref="L5:L12 L19:L21 L23 L14:L17">
    <cfRule type="cellIs" dxfId="57" priority="13" operator="equal">
      <formula>0</formula>
    </cfRule>
  </conditionalFormatting>
  <conditionalFormatting sqref="B18 G18">
    <cfRule type="cellIs" dxfId="56" priority="12" operator="equal">
      <formula>0</formula>
    </cfRule>
  </conditionalFormatting>
  <conditionalFormatting sqref="Q18">
    <cfRule type="cellIs" dxfId="55" priority="11" operator="equal">
      <formula>0</formula>
    </cfRule>
  </conditionalFormatting>
  <conditionalFormatting sqref="L18">
    <cfRule type="cellIs" dxfId="54" priority="10" operator="equal">
      <formula>0</formula>
    </cfRule>
  </conditionalFormatting>
  <conditionalFormatting sqref="B22 G22">
    <cfRule type="cellIs" dxfId="53" priority="9" operator="equal">
      <formula>0</formula>
    </cfRule>
  </conditionalFormatting>
  <conditionalFormatting sqref="Q22">
    <cfRule type="cellIs" dxfId="52" priority="8" operator="equal">
      <formula>0</formula>
    </cfRule>
  </conditionalFormatting>
  <conditionalFormatting sqref="L22">
    <cfRule type="cellIs" dxfId="51" priority="7" operator="equal">
      <formula>0</formula>
    </cfRule>
  </conditionalFormatting>
  <conditionalFormatting sqref="B13 G13">
    <cfRule type="cellIs" dxfId="50" priority="6" operator="equal">
      <formula>0</formula>
    </cfRule>
  </conditionalFormatting>
  <conditionalFormatting sqref="Q13">
    <cfRule type="cellIs" dxfId="49" priority="5" operator="equal">
      <formula>0</formula>
    </cfRule>
  </conditionalFormatting>
  <conditionalFormatting sqref="L13">
    <cfRule type="cellIs" dxfId="48" priority="4" operator="equal">
      <formula>0</formula>
    </cfRule>
  </conditionalFormatting>
  <pageMargins left="0.25" right="0.25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 по году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2021-01-13T00:44:27Z</dcterms:modified>
</cp:coreProperties>
</file>